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Fin.planovi 12-13-14.i Plan nabave\"/>
    </mc:Choice>
  </mc:AlternateContent>
  <bookViews>
    <workbookView xWindow="240" yWindow="75" windowWidth="17115" windowHeight="10920"/>
  </bookViews>
  <sheets>
    <sheet name="2023" sheetId="24" r:id="rId1"/>
  </sheets>
  <definedNames>
    <definedName name="_xlnm.Print_Area" localSheetId="0">'2023'!$A$1:$I$418</definedName>
  </definedNames>
  <calcPr calcId="162913"/>
</workbook>
</file>

<file path=xl/calcChain.xml><?xml version="1.0" encoding="utf-8"?>
<calcChain xmlns="http://schemas.openxmlformats.org/spreadsheetml/2006/main">
  <c r="F138" i="24" l="1"/>
  <c r="F391" i="24"/>
  <c r="F395" i="24"/>
  <c r="F400" i="24"/>
  <c r="F404" i="24"/>
  <c r="H69" i="24" l="1"/>
  <c r="I69" i="24"/>
  <c r="H91" i="24"/>
  <c r="H90" i="24"/>
  <c r="H89" i="24" l="1"/>
  <c r="H98" i="24"/>
  <c r="H96" i="24"/>
  <c r="I96" i="24"/>
  <c r="H97" i="24"/>
  <c r="H87" i="24"/>
  <c r="H86" i="24"/>
  <c r="H83" i="24"/>
  <c r="I62" i="24"/>
  <c r="H62" i="24"/>
  <c r="I50" i="24"/>
  <c r="H46" i="24"/>
  <c r="I46" i="24"/>
  <c r="H73" i="24"/>
  <c r="H82" i="24"/>
  <c r="H81" i="24"/>
  <c r="H80" i="24"/>
  <c r="I80" i="24"/>
  <c r="H79" i="24"/>
  <c r="H78" i="24"/>
  <c r="H77" i="24"/>
  <c r="F150" i="24"/>
  <c r="F96" i="24" s="1"/>
  <c r="F275" i="24"/>
  <c r="F83" i="24" s="1"/>
  <c r="F176" i="24"/>
  <c r="H85" i="24" l="1"/>
  <c r="H95" i="24"/>
  <c r="H93" i="24" s="1"/>
  <c r="E75" i="24"/>
  <c r="D75" i="24"/>
  <c r="H72" i="24"/>
  <c r="H71" i="24"/>
  <c r="I71" i="24"/>
  <c r="H70" i="24"/>
  <c r="E95" i="24"/>
  <c r="D95" i="24"/>
  <c r="H68" i="24" l="1"/>
  <c r="I148" i="24"/>
  <c r="I87" i="24" s="1"/>
  <c r="I369" i="24"/>
  <c r="I98" i="24" s="1"/>
  <c r="I374" i="24"/>
  <c r="H52" i="24"/>
  <c r="I143" i="24"/>
  <c r="I77" i="24" s="1"/>
  <c r="F227" i="24"/>
  <c r="F229" i="24"/>
  <c r="F228" i="24"/>
  <c r="F231" i="24"/>
  <c r="F232" i="24"/>
  <c r="F218" i="24"/>
  <c r="F219" i="24"/>
  <c r="F220" i="24"/>
  <c r="F222" i="24"/>
  <c r="F223" i="24"/>
  <c r="G31" i="24" l="1"/>
  <c r="G50" i="24"/>
  <c r="G56" i="24"/>
  <c r="G405" i="24"/>
  <c r="G402" i="24"/>
  <c r="G403" i="24"/>
  <c r="G401" i="24"/>
  <c r="G396" i="24"/>
  <c r="G395" i="24" s="1"/>
  <c r="G370" i="24"/>
  <c r="G369" i="24" s="1"/>
  <c r="G375" i="24"/>
  <c r="G351" i="24"/>
  <c r="G350" i="24"/>
  <c r="G344" i="24"/>
  <c r="G343" i="24" s="1"/>
  <c r="G332" i="24"/>
  <c r="G331" i="24"/>
  <c r="G281" i="24"/>
  <c r="G276" i="24"/>
  <c r="G325" i="24"/>
  <c r="G324" i="24" s="1"/>
  <c r="G323" i="24" s="1"/>
  <c r="G322" i="24"/>
  <c r="G321" i="24"/>
  <c r="G196" i="24"/>
  <c r="G195" i="24"/>
  <c r="G246" i="24"/>
  <c r="G245" i="24" s="1"/>
  <c r="G243" i="24"/>
  <c r="G242" i="24" s="1"/>
  <c r="G151" i="24"/>
  <c r="G150" i="24" s="1"/>
  <c r="G96" i="24" s="1"/>
  <c r="G149" i="24"/>
  <c r="G148" i="24" s="1"/>
  <c r="G87" i="24" s="1"/>
  <c r="G145" i="24"/>
  <c r="G146" i="24"/>
  <c r="G147" i="24"/>
  <c r="G144" i="24"/>
  <c r="G271" i="24"/>
  <c r="G268" i="24" s="1"/>
  <c r="G267" i="24" s="1"/>
  <c r="G264" i="24"/>
  <c r="G263" i="24" s="1"/>
  <c r="G262" i="24" s="1"/>
  <c r="G261" i="24"/>
  <c r="G260" i="24"/>
  <c r="G256" i="24"/>
  <c r="G255" i="24" s="1"/>
  <c r="G254" i="24" s="1"/>
  <c r="G251" i="24"/>
  <c r="G250" i="24" s="1"/>
  <c r="G249" i="24" s="1"/>
  <c r="G238" i="24"/>
  <c r="G236" i="24" s="1"/>
  <c r="G235" i="24" s="1"/>
  <c r="G214" i="24"/>
  <c r="G213" i="24"/>
  <c r="G211" i="24"/>
  <c r="G210" i="24"/>
  <c r="G209" i="24"/>
  <c r="G223" i="24"/>
  <c r="G222" i="24"/>
  <c r="G220" i="24"/>
  <c r="G219" i="24"/>
  <c r="G218" i="24"/>
  <c r="G232" i="24"/>
  <c r="G231" i="24"/>
  <c r="G228" i="24"/>
  <c r="G229" i="24"/>
  <c r="G227" i="24"/>
  <c r="G204" i="24"/>
  <c r="G203" i="24" s="1"/>
  <c r="G202" i="24" s="1"/>
  <c r="G200" i="24"/>
  <c r="G199" i="24" s="1"/>
  <c r="G177" i="24"/>
  <c r="G176" i="24" s="1"/>
  <c r="G175" i="24" s="1"/>
  <c r="G169" i="24"/>
  <c r="G170" i="24"/>
  <c r="G168" i="24"/>
  <c r="G139" i="24"/>
  <c r="G138" i="24" s="1"/>
  <c r="G90" i="24" s="1"/>
  <c r="G137" i="24"/>
  <c r="G135" i="24" s="1"/>
  <c r="G131" i="24"/>
  <c r="G130" i="24" s="1"/>
  <c r="G86" i="24" s="1"/>
  <c r="G127" i="24"/>
  <c r="G128" i="24"/>
  <c r="G129" i="24"/>
  <c r="G126" i="24"/>
  <c r="G116" i="24"/>
  <c r="G118" i="24"/>
  <c r="G117" i="24" s="1"/>
  <c r="G114" i="24"/>
  <c r="G113" i="24" s="1"/>
  <c r="G161" i="24"/>
  <c r="G160" i="24"/>
  <c r="G157" i="24"/>
  <c r="G158" i="24"/>
  <c r="G156" i="24"/>
  <c r="G55" i="24"/>
  <c r="G49" i="24"/>
  <c r="G384" i="24"/>
  <c r="G383" i="24" s="1"/>
  <c r="G380" i="24"/>
  <c r="G379" i="24" s="1"/>
  <c r="G374" i="24"/>
  <c r="G373" i="24" s="1"/>
  <c r="G362" i="24"/>
  <c r="G361" i="24" s="1"/>
  <c r="G356" i="24"/>
  <c r="G355" i="24" s="1"/>
  <c r="G336" i="24"/>
  <c r="G335" i="24" s="1"/>
  <c r="G280" i="24"/>
  <c r="G279" i="24" s="1"/>
  <c r="G313" i="24"/>
  <c r="G312" i="24" s="1"/>
  <c r="G307" i="24"/>
  <c r="G306" i="24" s="1"/>
  <c r="G301" i="24"/>
  <c r="G300" i="24" s="1"/>
  <c r="G296" i="24"/>
  <c r="G295" i="24" s="1"/>
  <c r="G290" i="24"/>
  <c r="G286" i="24"/>
  <c r="G187" i="24"/>
  <c r="G186" i="24" s="1"/>
  <c r="G182" i="24"/>
  <c r="G181" i="24" s="1"/>
  <c r="G171" i="24"/>
  <c r="F55" i="24"/>
  <c r="F49" i="24"/>
  <c r="F80" i="24"/>
  <c r="F71" i="24"/>
  <c r="F369" i="24"/>
  <c r="F384" i="24"/>
  <c r="F383" i="24" s="1"/>
  <c r="F380" i="24"/>
  <c r="F379" i="24" s="1"/>
  <c r="F374" i="24"/>
  <c r="F373" i="24" s="1"/>
  <c r="F362" i="24"/>
  <c r="F361" i="24" s="1"/>
  <c r="F356" i="24"/>
  <c r="F355" i="24" s="1"/>
  <c r="F349" i="24"/>
  <c r="F348" i="24" s="1"/>
  <c r="F343" i="24"/>
  <c r="F336" i="24"/>
  <c r="F335" i="24" s="1"/>
  <c r="F330" i="24"/>
  <c r="F69" i="24" s="1"/>
  <c r="F280" i="24"/>
  <c r="F279" i="24" s="1"/>
  <c r="F324" i="24"/>
  <c r="F323" i="24" s="1"/>
  <c r="F320" i="24"/>
  <c r="F319" i="24" s="1"/>
  <c r="F194" i="24"/>
  <c r="F245" i="24"/>
  <c r="F242" i="24"/>
  <c r="F148" i="24"/>
  <c r="F87" i="24" s="1"/>
  <c r="F143" i="24"/>
  <c r="F77" i="24" s="1"/>
  <c r="F313" i="24"/>
  <c r="F312" i="24" s="1"/>
  <c r="F307" i="24"/>
  <c r="F306" i="24" s="1"/>
  <c r="F301" i="24"/>
  <c r="F300" i="24" s="1"/>
  <c r="F296" i="24"/>
  <c r="F295" i="24" s="1"/>
  <c r="F290" i="24"/>
  <c r="F286" i="24"/>
  <c r="F268" i="24"/>
  <c r="F267" i="24" s="1"/>
  <c r="F263" i="24"/>
  <c r="F262" i="24" s="1"/>
  <c r="F259" i="24"/>
  <c r="F258" i="24" s="1"/>
  <c r="F255" i="24"/>
  <c r="F254" i="24" s="1"/>
  <c r="F250" i="24"/>
  <c r="F249" i="24" s="1"/>
  <c r="F236" i="24"/>
  <c r="F235" i="24" s="1"/>
  <c r="F212" i="24"/>
  <c r="F208" i="24"/>
  <c r="F70" i="24" s="1"/>
  <c r="F221" i="24"/>
  <c r="F217" i="24"/>
  <c r="F230" i="24"/>
  <c r="F226" i="24"/>
  <c r="F203" i="24"/>
  <c r="F202" i="24" s="1"/>
  <c r="F199" i="24"/>
  <c r="F187" i="24"/>
  <c r="F186" i="24" s="1"/>
  <c r="F182" i="24"/>
  <c r="F181" i="24" s="1"/>
  <c r="F175" i="24"/>
  <c r="F171" i="24"/>
  <c r="F167" i="24"/>
  <c r="F90" i="24"/>
  <c r="F135" i="24"/>
  <c r="F130" i="24"/>
  <c r="F86" i="24" s="1"/>
  <c r="F125" i="24"/>
  <c r="F117" i="24"/>
  <c r="F113" i="24"/>
  <c r="F159" i="24"/>
  <c r="F155" i="24"/>
  <c r="F72" i="24" s="1"/>
  <c r="G404" i="24" l="1"/>
  <c r="G80" i="24" s="1"/>
  <c r="G400" i="24"/>
  <c r="G241" i="24"/>
  <c r="G91" i="24"/>
  <c r="G89" i="24" s="1"/>
  <c r="F241" i="24"/>
  <c r="F91" i="24"/>
  <c r="F89" i="24" s="1"/>
  <c r="F244" i="24"/>
  <c r="F97" i="24"/>
  <c r="F368" i="24"/>
  <c r="F98" i="24"/>
  <c r="F81" i="24"/>
  <c r="F85" i="24"/>
  <c r="F82" i="24"/>
  <c r="G85" i="24"/>
  <c r="G244" i="24"/>
  <c r="G97" i="24"/>
  <c r="G368" i="24"/>
  <c r="G98" i="24"/>
  <c r="F73" i="24"/>
  <c r="F79" i="24"/>
  <c r="F193" i="24"/>
  <c r="F78" i="24"/>
  <c r="G275" i="24"/>
  <c r="F329" i="24"/>
  <c r="G198" i="24"/>
  <c r="F198" i="24"/>
  <c r="F274" i="24"/>
  <c r="F43" i="24" s="1"/>
  <c r="F342" i="24"/>
  <c r="G125" i="24"/>
  <c r="G79" i="24" s="1"/>
  <c r="G167" i="24"/>
  <c r="G166" i="24" s="1"/>
  <c r="G76" i="24" s="1"/>
  <c r="G212" i="24"/>
  <c r="G194" i="24"/>
  <c r="G330" i="24"/>
  <c r="G342" i="24"/>
  <c r="G349" i="24"/>
  <c r="G348" i="24" s="1"/>
  <c r="G71" i="24"/>
  <c r="G259" i="24"/>
  <c r="G258" i="24" s="1"/>
  <c r="G208" i="24"/>
  <c r="G70" i="24" s="1"/>
  <c r="F390" i="24"/>
  <c r="F28" i="24"/>
  <c r="F142" i="24"/>
  <c r="G159" i="24"/>
  <c r="G81" i="24" s="1"/>
  <c r="G143" i="24"/>
  <c r="G285" i="24"/>
  <c r="G47" i="24" s="1"/>
  <c r="F134" i="24"/>
  <c r="F166" i="24"/>
  <c r="F76" i="24" s="1"/>
  <c r="F112" i="24"/>
  <c r="F124" i="24"/>
  <c r="F225" i="24"/>
  <c r="F216" i="24"/>
  <c r="F207" i="24"/>
  <c r="F53" i="24" s="1"/>
  <c r="F52" i="24" s="1"/>
  <c r="F285" i="24"/>
  <c r="F47" i="24" s="1"/>
  <c r="F399" i="24"/>
  <c r="G155" i="24"/>
  <c r="G230" i="24"/>
  <c r="G217" i="24"/>
  <c r="G221" i="24"/>
  <c r="G82" i="24" s="1"/>
  <c r="F154" i="24"/>
  <c r="F44" i="24" s="1"/>
  <c r="G226" i="24"/>
  <c r="G320" i="24"/>
  <c r="G319" i="24" s="1"/>
  <c r="G399" i="24"/>
  <c r="G134" i="24"/>
  <c r="G112" i="24"/>
  <c r="G124" i="24" l="1"/>
  <c r="G28" i="24"/>
  <c r="G95" i="24"/>
  <c r="G93" i="24" s="1"/>
  <c r="F75" i="24"/>
  <c r="F95" i="24"/>
  <c r="F93" i="24" s="1"/>
  <c r="F62" i="24"/>
  <c r="F46" i="24"/>
  <c r="G62" i="24"/>
  <c r="G46" i="24"/>
  <c r="G274" i="24"/>
  <c r="G43" i="24" s="1"/>
  <c r="G83" i="24"/>
  <c r="G73" i="24"/>
  <c r="G142" i="24"/>
  <c r="G77" i="24"/>
  <c r="G193" i="24"/>
  <c r="G78" i="24"/>
  <c r="F61" i="24"/>
  <c r="F60" i="24"/>
  <c r="G329" i="24"/>
  <c r="F68" i="24"/>
  <c r="G154" i="24"/>
  <c r="G44" i="24" s="1"/>
  <c r="G72" i="24"/>
  <c r="G61" i="24"/>
  <c r="F45" i="24"/>
  <c r="G207" i="24"/>
  <c r="G53" i="24" s="1"/>
  <c r="G52" i="24" s="1"/>
  <c r="G225" i="24"/>
  <c r="G216" i="24"/>
  <c r="F109" i="24"/>
  <c r="F407" i="24" s="1"/>
  <c r="E330" i="24"/>
  <c r="G75" i="24" l="1"/>
  <c r="F66" i="24"/>
  <c r="F101" i="24" s="1"/>
  <c r="F104" i="24" s="1"/>
  <c r="F42" i="24"/>
  <c r="F59" i="24"/>
  <c r="E329" i="24"/>
  <c r="G45" i="24"/>
  <c r="G42" i="24" s="1"/>
  <c r="F27" i="24"/>
  <c r="F29" i="24" s="1"/>
  <c r="E55" i="24"/>
  <c r="E49" i="24"/>
  <c r="E404" i="24"/>
  <c r="E400" i="24"/>
  <c r="E71" i="24" s="1"/>
  <c r="E395" i="24"/>
  <c r="E391" i="24"/>
  <c r="E69" i="24" s="1"/>
  <c r="E369" i="24"/>
  <c r="E368" i="24" s="1"/>
  <c r="E384" i="24"/>
  <c r="E383" i="24" s="1"/>
  <c r="E380" i="24"/>
  <c r="E379" i="24" s="1"/>
  <c r="E374" i="24"/>
  <c r="E373" i="24" s="1"/>
  <c r="E362" i="24"/>
  <c r="E361" i="24" s="1"/>
  <c r="E356" i="24"/>
  <c r="E355" i="24" s="1"/>
  <c r="E349" i="24"/>
  <c r="E348" i="24" s="1"/>
  <c r="E336" i="24"/>
  <c r="E335" i="24" s="1"/>
  <c r="E280" i="24"/>
  <c r="E279" i="24" s="1"/>
  <c r="E275" i="24"/>
  <c r="E324" i="24"/>
  <c r="E323" i="24" s="1"/>
  <c r="E320" i="24"/>
  <c r="E319" i="24" s="1"/>
  <c r="E194" i="24"/>
  <c r="E193" i="24" s="1"/>
  <c r="E245" i="24"/>
  <c r="E244" i="24" s="1"/>
  <c r="E242" i="24"/>
  <c r="E241" i="24" s="1"/>
  <c r="E150" i="24"/>
  <c r="E148" i="24"/>
  <c r="E143" i="24"/>
  <c r="E313" i="24"/>
  <c r="E312" i="24" s="1"/>
  <c r="E307" i="24"/>
  <c r="E306" i="24" s="1"/>
  <c r="E301" i="24"/>
  <c r="E300" i="24" s="1"/>
  <c r="E343" i="24"/>
  <c r="E296" i="24"/>
  <c r="E295" i="24" s="1"/>
  <c r="E290" i="24"/>
  <c r="E286" i="24"/>
  <c r="E268" i="24"/>
  <c r="E267" i="24" s="1"/>
  <c r="E263" i="24"/>
  <c r="E262" i="24" s="1"/>
  <c r="E259" i="24"/>
  <c r="E258" i="24" s="1"/>
  <c r="E86" i="24" s="1"/>
  <c r="E85" i="24" s="1"/>
  <c r="E255" i="24"/>
  <c r="E254" i="24" s="1"/>
  <c r="E250" i="24"/>
  <c r="E249" i="24" s="1"/>
  <c r="E236" i="24"/>
  <c r="E235" i="24" s="1"/>
  <c r="E212" i="24"/>
  <c r="E208" i="24"/>
  <c r="E70" i="24" s="1"/>
  <c r="E221" i="24"/>
  <c r="E217" i="24"/>
  <c r="E230" i="24"/>
  <c r="E226" i="24"/>
  <c r="E203" i="24"/>
  <c r="E202" i="24" s="1"/>
  <c r="E199" i="24"/>
  <c r="E187" i="24"/>
  <c r="E186" i="24" s="1"/>
  <c r="E182" i="24"/>
  <c r="E181" i="24" s="1"/>
  <c r="E176" i="24"/>
  <c r="E175" i="24" s="1"/>
  <c r="E171" i="24"/>
  <c r="E167" i="24"/>
  <c r="E138" i="24"/>
  <c r="E135" i="24"/>
  <c r="E130" i="24"/>
  <c r="E125" i="24"/>
  <c r="E117" i="24"/>
  <c r="E113" i="24"/>
  <c r="E159" i="24"/>
  <c r="E155" i="24"/>
  <c r="E72" i="24" s="1"/>
  <c r="D404" i="24"/>
  <c r="D400" i="24"/>
  <c r="D71" i="24" s="1"/>
  <c r="D395" i="24"/>
  <c r="D391" i="24"/>
  <c r="D69" i="24" s="1"/>
  <c r="D369" i="24"/>
  <c r="D368" i="24" s="1"/>
  <c r="I368" i="24"/>
  <c r="H368" i="24"/>
  <c r="D384" i="24"/>
  <c r="D383" i="24" s="1"/>
  <c r="I383" i="24"/>
  <c r="H383" i="24"/>
  <c r="D380" i="24"/>
  <c r="D379" i="24" s="1"/>
  <c r="I379" i="24"/>
  <c r="H379" i="24"/>
  <c r="D374" i="24"/>
  <c r="D373" i="24" s="1"/>
  <c r="I373" i="24"/>
  <c r="H373" i="24"/>
  <c r="D362" i="24"/>
  <c r="D361" i="24" s="1"/>
  <c r="D356" i="24"/>
  <c r="D355" i="24" s="1"/>
  <c r="I355" i="24"/>
  <c r="H355" i="24"/>
  <c r="I349" i="24"/>
  <c r="D349" i="24"/>
  <c r="D348" i="24" s="1"/>
  <c r="I348" i="24"/>
  <c r="H348" i="24"/>
  <c r="I336" i="24"/>
  <c r="D336" i="24"/>
  <c r="D335" i="24" s="1"/>
  <c r="H335" i="24"/>
  <c r="I335" i="24" s="1"/>
  <c r="I280" i="24"/>
  <c r="D280" i="24"/>
  <c r="D279" i="24" s="1"/>
  <c r="H279" i="24"/>
  <c r="I279" i="24" s="1"/>
  <c r="I275" i="24"/>
  <c r="I83" i="24" s="1"/>
  <c r="D275" i="24"/>
  <c r="H274" i="24"/>
  <c r="D324" i="24"/>
  <c r="D323" i="24" s="1"/>
  <c r="D320" i="24"/>
  <c r="D319" i="24" s="1"/>
  <c r="I194" i="24"/>
  <c r="D194" i="24"/>
  <c r="D193" i="24" s="1"/>
  <c r="I193" i="24"/>
  <c r="H193" i="24"/>
  <c r="I245" i="24"/>
  <c r="I97" i="24" s="1"/>
  <c r="I95" i="24" s="1"/>
  <c r="I93" i="24" s="1"/>
  <c r="D245" i="24"/>
  <c r="D244" i="24" s="1"/>
  <c r="I244" i="24"/>
  <c r="H244" i="24"/>
  <c r="I242" i="24"/>
  <c r="I91" i="24" s="1"/>
  <c r="D242" i="24"/>
  <c r="D241" i="24" s="1"/>
  <c r="H241" i="24"/>
  <c r="I241" i="24" s="1"/>
  <c r="D150" i="24"/>
  <c r="D148" i="24"/>
  <c r="D143" i="24"/>
  <c r="I142" i="24"/>
  <c r="H142" i="24"/>
  <c r="D313" i="24"/>
  <c r="D312" i="24" s="1"/>
  <c r="D307" i="24"/>
  <c r="D306" i="24" s="1"/>
  <c r="D301" i="24"/>
  <c r="D300" i="24" s="1"/>
  <c r="D343" i="24"/>
  <c r="I296" i="24"/>
  <c r="D296" i="24"/>
  <c r="D295" i="24" s="1"/>
  <c r="I290" i="24"/>
  <c r="D290" i="24"/>
  <c r="I286" i="24"/>
  <c r="D286" i="24"/>
  <c r="D285" i="24" s="1"/>
  <c r="I285" i="24"/>
  <c r="H285" i="24"/>
  <c r="I268" i="24"/>
  <c r="D268" i="24"/>
  <c r="D267" i="24" s="1"/>
  <c r="I267" i="24"/>
  <c r="H267" i="24"/>
  <c r="D263" i="24"/>
  <c r="D262" i="24" s="1"/>
  <c r="D259" i="24"/>
  <c r="D258" i="24" s="1"/>
  <c r="D86" i="24" s="1"/>
  <c r="D85" i="24" s="1"/>
  <c r="I255" i="24"/>
  <c r="D255" i="24"/>
  <c r="D254" i="24" s="1"/>
  <c r="I254" i="24"/>
  <c r="H254" i="24"/>
  <c r="I250" i="24"/>
  <c r="D250" i="24"/>
  <c r="D249" i="24" s="1"/>
  <c r="I249" i="24"/>
  <c r="H249" i="24"/>
  <c r="I236" i="24"/>
  <c r="D236" i="24"/>
  <c r="D235" i="24" s="1"/>
  <c r="I235" i="24"/>
  <c r="H235" i="24"/>
  <c r="I212" i="24"/>
  <c r="D212" i="24"/>
  <c r="I208" i="24"/>
  <c r="I70" i="24" s="1"/>
  <c r="D208" i="24"/>
  <c r="D70" i="24" s="1"/>
  <c r="I207" i="24"/>
  <c r="H207" i="24"/>
  <c r="H53" i="24" s="1"/>
  <c r="I221" i="24"/>
  <c r="D221" i="24"/>
  <c r="I217" i="24"/>
  <c r="D217" i="24"/>
  <c r="D216" i="24" s="1"/>
  <c r="I216" i="24"/>
  <c r="H216" i="24"/>
  <c r="I230" i="24"/>
  <c r="D230" i="24"/>
  <c r="I226" i="24"/>
  <c r="D226" i="24"/>
  <c r="D225" i="24" s="1"/>
  <c r="I225" i="24"/>
  <c r="H225" i="24"/>
  <c r="I203" i="24"/>
  <c r="I202" i="24" s="1"/>
  <c r="D203" i="24"/>
  <c r="D202" i="24" s="1"/>
  <c r="H202" i="24"/>
  <c r="I199" i="24"/>
  <c r="D199" i="24"/>
  <c r="H198" i="24"/>
  <c r="D187" i="24"/>
  <c r="D186" i="24" s="1"/>
  <c r="D182" i="24"/>
  <c r="D181" i="24" s="1"/>
  <c r="I181" i="24"/>
  <c r="H181" i="24"/>
  <c r="I176" i="24"/>
  <c r="D176" i="24"/>
  <c r="D175" i="24" s="1"/>
  <c r="I171" i="24"/>
  <c r="D171" i="24"/>
  <c r="D167" i="24"/>
  <c r="I166" i="24"/>
  <c r="H166" i="24"/>
  <c r="I138" i="24"/>
  <c r="I90" i="24" s="1"/>
  <c r="D138" i="24"/>
  <c r="I135" i="24"/>
  <c r="D135" i="24"/>
  <c r="D134" i="24" s="1"/>
  <c r="I134" i="24"/>
  <c r="H134" i="24"/>
  <c r="I130" i="24"/>
  <c r="I86" i="24" s="1"/>
  <c r="I85" i="24" s="1"/>
  <c r="D130" i="24"/>
  <c r="I125" i="24"/>
  <c r="I79" i="24" s="1"/>
  <c r="D125" i="24"/>
  <c r="D124" i="24" s="1"/>
  <c r="I124" i="24"/>
  <c r="I61" i="24" s="1"/>
  <c r="H124" i="24"/>
  <c r="H61" i="24" s="1"/>
  <c r="D117" i="24"/>
  <c r="D113" i="24"/>
  <c r="H112" i="24"/>
  <c r="I159" i="24"/>
  <c r="I81" i="24" s="1"/>
  <c r="D159" i="24"/>
  <c r="I155" i="24"/>
  <c r="I72" i="24" s="1"/>
  <c r="D155" i="24"/>
  <c r="H154" i="24"/>
  <c r="H44" i="24" s="1"/>
  <c r="I55" i="24"/>
  <c r="D55" i="24"/>
  <c r="I49" i="24"/>
  <c r="D49" i="24"/>
  <c r="F40" i="24" l="1"/>
  <c r="F24" i="24" s="1"/>
  <c r="F26" i="24" s="1"/>
  <c r="F30" i="24" s="1"/>
  <c r="F32" i="24" s="1"/>
  <c r="D166" i="24"/>
  <c r="D60" i="24" s="1"/>
  <c r="I82" i="24"/>
  <c r="I89" i="24"/>
  <c r="D90" i="24"/>
  <c r="D89" i="24" s="1"/>
  <c r="H76" i="24"/>
  <c r="H75" i="24" s="1"/>
  <c r="H60" i="24"/>
  <c r="H59" i="24" s="1"/>
  <c r="I198" i="24"/>
  <c r="I45" i="24" s="1"/>
  <c r="H45" i="24"/>
  <c r="I53" i="24"/>
  <c r="I76" i="24"/>
  <c r="I60" i="24"/>
  <c r="I59" i="24" s="1"/>
  <c r="I274" i="24"/>
  <c r="I43" i="24" s="1"/>
  <c r="H43" i="24"/>
  <c r="I73" i="24"/>
  <c r="I68" i="24" s="1"/>
  <c r="I78" i="24"/>
  <c r="I52" i="24"/>
  <c r="I154" i="24"/>
  <c r="D154" i="24"/>
  <c r="D44" i="24" s="1"/>
  <c r="D72" i="24"/>
  <c r="D68" i="24" s="1"/>
  <c r="E68" i="24"/>
  <c r="D274" i="24"/>
  <c r="D43" i="24" s="1"/>
  <c r="E342" i="24"/>
  <c r="E274" i="24"/>
  <c r="E43" i="24" s="1"/>
  <c r="D198" i="24"/>
  <c r="D45" i="24" s="1"/>
  <c r="D207" i="24"/>
  <c r="D53" i="24" s="1"/>
  <c r="D52" i="24" s="1"/>
  <c r="D342" i="24"/>
  <c r="D61" i="24" s="1"/>
  <c r="D59" i="24" s="1"/>
  <c r="E198" i="24"/>
  <c r="E285" i="24"/>
  <c r="E90" i="24" s="1"/>
  <c r="E89" i="24" s="1"/>
  <c r="D112" i="24"/>
  <c r="D142" i="24"/>
  <c r="E216" i="24"/>
  <c r="E207" i="24"/>
  <c r="E53" i="24" s="1"/>
  <c r="E52" i="24" s="1"/>
  <c r="E390" i="24"/>
  <c r="E399" i="24"/>
  <c r="H28" i="24"/>
  <c r="D399" i="24"/>
  <c r="E166" i="24"/>
  <c r="E60" i="24" s="1"/>
  <c r="D390" i="24"/>
  <c r="I28" i="24"/>
  <c r="H109" i="24"/>
  <c r="H407" i="24" s="1"/>
  <c r="E154" i="24"/>
  <c r="E44" i="24" s="1"/>
  <c r="E112" i="24"/>
  <c r="E124" i="24"/>
  <c r="E134" i="24"/>
  <c r="E225" i="24"/>
  <c r="E142" i="24"/>
  <c r="F64" i="24" l="1"/>
  <c r="I75" i="24"/>
  <c r="I66" i="24" s="1"/>
  <c r="I101" i="24" s="1"/>
  <c r="H66" i="24"/>
  <c r="H101" i="24" s="1"/>
  <c r="I109" i="24"/>
  <c r="I407" i="24" s="1"/>
  <c r="I44" i="24"/>
  <c r="I42" i="24" s="1"/>
  <c r="I40" i="24" s="1"/>
  <c r="H42" i="24"/>
  <c r="H40" i="24" s="1"/>
  <c r="H64" i="24" s="1"/>
  <c r="E61" i="24"/>
  <c r="E59" i="24" s="1"/>
  <c r="E45" i="24"/>
  <c r="E46" i="24"/>
  <c r="D47" i="24"/>
  <c r="D46" i="24"/>
  <c r="D42" i="24" s="1"/>
  <c r="D40" i="24" s="1"/>
  <c r="D26" i="24" s="1"/>
  <c r="E47" i="24"/>
  <c r="D109" i="24"/>
  <c r="D29" i="24" s="1"/>
  <c r="H27" i="24"/>
  <c r="H29" i="24" s="1"/>
  <c r="E109" i="24"/>
  <c r="E29" i="24" s="1"/>
  <c r="H24" i="24" l="1"/>
  <c r="H26" i="24" s="1"/>
  <c r="I64" i="24"/>
  <c r="I24" i="24"/>
  <c r="I26" i="24" s="1"/>
  <c r="I27" i="24"/>
  <c r="I29" i="24" s="1"/>
  <c r="E42" i="24"/>
  <c r="D407" i="24"/>
  <c r="D66" i="24" s="1"/>
  <c r="D101" i="24" s="1"/>
  <c r="E40" i="24"/>
  <c r="E26" i="24" s="1"/>
  <c r="E30" i="24" s="1"/>
  <c r="E32" i="24" s="1"/>
  <c r="H31" i="24" s="1"/>
  <c r="E407" i="24"/>
  <c r="E66" i="24" s="1"/>
  <c r="E101" i="24" s="1"/>
  <c r="H30" i="24"/>
  <c r="D64" i="24"/>
  <c r="D30" i="24"/>
  <c r="D32" i="24" s="1"/>
  <c r="I30" i="24" l="1"/>
  <c r="E64" i="24"/>
  <c r="H32" i="24"/>
  <c r="I31" i="24" s="1"/>
  <c r="I32" i="24" s="1"/>
  <c r="G394" i="24"/>
  <c r="G393" i="24"/>
  <c r="G392" i="24"/>
  <c r="G391" i="24" s="1"/>
  <c r="G69" i="24" l="1"/>
  <c r="G68" i="24" s="1"/>
  <c r="G66" i="24" s="1"/>
  <c r="G101" i="24" s="1"/>
  <c r="G390" i="24"/>
  <c r="G60" i="24" l="1"/>
  <c r="G59" i="24" s="1"/>
  <c r="G40" i="24" s="1"/>
  <c r="G109" i="24"/>
  <c r="G27" i="24" l="1"/>
  <c r="G29" i="24" s="1"/>
  <c r="G407" i="24"/>
  <c r="G64" i="24"/>
  <c r="G24" i="24"/>
  <c r="G26" i="24" s="1"/>
  <c r="G30" i="24" l="1"/>
  <c r="G32" i="24" s="1"/>
</calcChain>
</file>

<file path=xl/comments1.xml><?xml version="1.0" encoding="utf-8"?>
<comments xmlns="http://schemas.openxmlformats.org/spreadsheetml/2006/main">
  <authors>
    <author>Dražen</author>
  </authors>
  <commentList>
    <comment ref="D161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E161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F161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sharedStrings.xml><?xml version="1.0" encoding="utf-8"?>
<sst xmlns="http://schemas.openxmlformats.org/spreadsheetml/2006/main" count="452" uniqueCount="181">
  <si>
    <t xml:space="preserve">32          </t>
  </si>
  <si>
    <t>PRIHODI</t>
  </si>
  <si>
    <t>PRAVNI IZVORI:</t>
  </si>
  <si>
    <t>RAČUN - KONTO</t>
  </si>
  <si>
    <t>RASHODI</t>
  </si>
  <si>
    <t>PRIHODI POSLOVANJA</t>
  </si>
  <si>
    <t>PRIHODI IZ PRORAČUNA</t>
  </si>
  <si>
    <t>PRIHODI OD IMOVINE</t>
  </si>
  <si>
    <t>Ostali nespomenuti rashodi poslovanja</t>
  </si>
  <si>
    <t>Plaće zaposlenika</t>
  </si>
  <si>
    <t>RASHODI POSLOVANJA</t>
  </si>
  <si>
    <t>MATERIJALNI RASHODI</t>
  </si>
  <si>
    <t>Rashodi za materijal i energiju</t>
  </si>
  <si>
    <t>SVEUKUPNO</t>
  </si>
  <si>
    <t>Knjige u knjižnici</t>
  </si>
  <si>
    <t>RASHODI za nabavu nefinancijske imovine</t>
  </si>
  <si>
    <t>ŠIFRA</t>
  </si>
  <si>
    <t>RASHODI ZA ZAPOSLENE</t>
  </si>
  <si>
    <t>Doprinosi na plaće</t>
  </si>
  <si>
    <t>Naknade troškova zaposlenima-prijevoz</t>
  </si>
  <si>
    <t>OSNOVNA ŠKOLA JOAKIMA RAKOVCA SVETI LOVREČ PAZENATIČKI</t>
  </si>
  <si>
    <t>Naknade troškova zaposlenima</t>
  </si>
  <si>
    <t>Rashodi za usluge</t>
  </si>
  <si>
    <t>Ostali financijski rashodi</t>
  </si>
  <si>
    <t>Ostale naknade građanima i kućanstvima iz proračuna</t>
  </si>
  <si>
    <t>FINANCIJSKI RASHODI</t>
  </si>
  <si>
    <t>Rashodi za nabavu proizvedene dugotrajne imovine</t>
  </si>
  <si>
    <t>Postrojenja i oprema</t>
  </si>
  <si>
    <t>Materijalni rashodi</t>
  </si>
  <si>
    <t xml:space="preserve">Rashodi za usluge </t>
  </si>
  <si>
    <t>AKTIVNOST:</t>
  </si>
  <si>
    <t xml:space="preserve"> Redovna djelatnost osnovnih škola-minimalni standard</t>
  </si>
  <si>
    <t>A210101</t>
  </si>
  <si>
    <t>A210102</t>
  </si>
  <si>
    <t>Materijalni rashodi OŠ po stvarnom trošku</t>
  </si>
  <si>
    <t xml:space="preserve">Materijalni rashodi OŠ po kriterijima </t>
  </si>
  <si>
    <t>A230106</t>
  </si>
  <si>
    <t>A210201</t>
  </si>
  <si>
    <t>Materijalni rashodi OŠ po stvarnom trošku iznad standarda</t>
  </si>
  <si>
    <t>3.</t>
  </si>
  <si>
    <t>2.</t>
  </si>
  <si>
    <t>1.</t>
  </si>
  <si>
    <t>A230119</t>
  </si>
  <si>
    <t>A230138</t>
  </si>
  <si>
    <t>Izvori financiranja: Vlastiti prihodi</t>
  </si>
  <si>
    <t>Sveti Lovreč,</t>
  </si>
  <si>
    <t>POMOĆI IZ INOZEMSTVA I OD SUBJEKATA UNUTAR OPĆEG PRORAČUNA</t>
  </si>
  <si>
    <t>Pomoći iz državnog proračuna temeljem prijenosa EU sredstava</t>
  </si>
  <si>
    <t>PRIHODI OD PRODANIH PROIZVODA  I PRUŽENIH USLUGA</t>
  </si>
  <si>
    <t>PRIHODI OD ADMINIST. PRISTOJBI I PO POSEBNIM PROPISIMA</t>
  </si>
  <si>
    <t>4.</t>
  </si>
  <si>
    <t>5.</t>
  </si>
  <si>
    <t>6.</t>
  </si>
  <si>
    <t>7.</t>
  </si>
  <si>
    <t>8.</t>
  </si>
  <si>
    <t>9.</t>
  </si>
  <si>
    <t>PRIHODI OD NEFINANCIJSKE IMOVINE</t>
  </si>
  <si>
    <t>RASHODI ZA NEFINANCIJSKU IMOVINU</t>
  </si>
  <si>
    <t>PRIHODI UKUPNO (1 + 2)</t>
  </si>
  <si>
    <t>RASHODI UKUPNO (4 + 5)</t>
  </si>
  <si>
    <t>RAZLIKA - VIŠAK / MANJAK (3 - 6)</t>
  </si>
  <si>
    <t>RAZLIKA - VIŠAK / MANJAK (7 + 8)</t>
  </si>
  <si>
    <t>-</t>
  </si>
  <si>
    <t>Red. br.</t>
  </si>
  <si>
    <t>Gradski trg 1, 52448 Sveti Lovreč Pazenatički</t>
  </si>
  <si>
    <t>A230104</t>
  </si>
  <si>
    <t>NAKNADE GRAĐ. I KUĆANSTVIMA NA TEMELJ.OSIGUR. I DR. NAKNADE</t>
  </si>
  <si>
    <t>A230115</t>
  </si>
  <si>
    <t>Ostali programi - Zavičajna nastava</t>
  </si>
  <si>
    <t>58300</t>
  </si>
  <si>
    <t>A230102</t>
  </si>
  <si>
    <t>Županijska natjecanja</t>
  </si>
  <si>
    <t>A230134</t>
  </si>
  <si>
    <t>A230107</t>
  </si>
  <si>
    <t>Ostali rashodi za zaposlene:Jubilarne nag., darovi za djecu, pomoći i ostalo</t>
  </si>
  <si>
    <t>K240501</t>
  </si>
  <si>
    <t>K240502</t>
  </si>
  <si>
    <t>A230199</t>
  </si>
  <si>
    <t>Izvori financiranja: Prihodi od Županijskog proračuna</t>
  </si>
  <si>
    <t>A420101</t>
  </si>
  <si>
    <t>A230197</t>
  </si>
  <si>
    <t>Donacije od pravnih i fizičkih osoba izvan općeg proračuna</t>
  </si>
  <si>
    <t>Izvori financiranja: Prihodi od Županijskog proračuna za EU projekt MOZAIK 3</t>
  </si>
  <si>
    <t>A420102</t>
  </si>
  <si>
    <t>Izvori financiranja: Decentralizirana sredstva za kapitalno za OŠ</t>
  </si>
  <si>
    <t>Izvori financiranja: Općina Sveti Lovreč</t>
  </si>
  <si>
    <t>A230116</t>
  </si>
  <si>
    <t>Izvor financiranja: Prihodi od MZO</t>
  </si>
  <si>
    <t>A230203</t>
  </si>
  <si>
    <t>Izvori financiranja: Istarska županija</t>
  </si>
  <si>
    <t>Izvori financiranja: MZO za proračunske korisnike</t>
  </si>
  <si>
    <t>VIŠAK PRIHODA IZ PRETHODIH RAZDOBLJA</t>
  </si>
  <si>
    <t>Knjige - udžbenici za učenike</t>
  </si>
  <si>
    <t>A230184</t>
  </si>
  <si>
    <t>A230103</t>
  </si>
  <si>
    <t>A210104</t>
  </si>
  <si>
    <t>AKTIVNOST: Plaće i drugi rashodi za zaposlene osnovnih škola</t>
  </si>
  <si>
    <t>53086</t>
  </si>
  <si>
    <t>Izvor financiranja: Hrvatski zavod za zapošljavanje za proračunske korisnike</t>
  </si>
  <si>
    <t>PLAN 2022.</t>
  </si>
  <si>
    <t>PROJEKCIJA PLANA 2024.</t>
  </si>
  <si>
    <t>A230130</t>
  </si>
  <si>
    <t>Zakon o fiskalnoj odgovornosti (NN 111/18)</t>
  </si>
  <si>
    <t>Pravilnik o proračunskim klasifikacijama (NN 26/10), Pravilnik o izmjenama i dopunama Pravilnika o proračunskim klasifikacijama (NN 120/13, 1/20)</t>
  </si>
  <si>
    <t>PLAN 2022.        1. izmjene</t>
  </si>
  <si>
    <t>A230202</t>
  </si>
  <si>
    <t>Zakon o proračunu (NN 87/08), Zakon o izmjenama i dopunama Zakona o proračunu (NN 136/12, 15/15 i 144/21)</t>
  </si>
  <si>
    <t>Pravilnik o proračunskom računovodstvu i računskom planu (NN 124/14), Pravilnik o izmj. i dop. P. o prorač. Rač. i rač. planu (NN 115/15, 87/16, 3/18, 126/19, 108/20)</t>
  </si>
  <si>
    <t>28.09.2022.</t>
  </si>
  <si>
    <t>FINANCIJSKI PLAN ZA 2023. GODINU                                                                                                           PROJEKCIJE ZA 2024. I 2025. GODINU</t>
  </si>
  <si>
    <t>PROJEKCIJA PLANA 2025.</t>
  </si>
  <si>
    <t>PLAN 2023.</t>
  </si>
  <si>
    <t>PLAN 2023. KN</t>
  </si>
  <si>
    <t>KN</t>
  </si>
  <si>
    <t>EUR</t>
  </si>
  <si>
    <t>II - POSEBNI DIO - PLAN RASHODA I IZDATAKA</t>
  </si>
  <si>
    <t>0912 - OSNOVNO  OBRAZOVANJE</t>
  </si>
  <si>
    <t>53082</t>
  </si>
  <si>
    <t>Donacije Zaklada Hrvatska za djecu</t>
  </si>
  <si>
    <t>Ministarstva i državne institucije za proračunske korisnike</t>
  </si>
  <si>
    <t>Gradovi i općine za proračunske korisnike</t>
  </si>
  <si>
    <t>Europska Unija</t>
  </si>
  <si>
    <t>Vlastiti prihodi proračunskih korisnika</t>
  </si>
  <si>
    <t>Prihodi za posebne namjene za proračunske korisnike</t>
  </si>
  <si>
    <t>Nenamjenski prihodi i primici</t>
  </si>
  <si>
    <t>Decentralizirana sredstva</t>
  </si>
  <si>
    <t>Europska unija</t>
  </si>
  <si>
    <t>IA - OPĆI DIO - SAŽETAK RAČUNA PRIHODA I RASHODA</t>
  </si>
  <si>
    <t>IB - OPĆI DIO - PRIHODI I RASHODI ISKAZANI PREMA IZVORIMA FINANCIRANJA I EKONOMSKOJ KLASIFIKACIJI</t>
  </si>
  <si>
    <t>OPIS</t>
  </si>
  <si>
    <t>RASIHODI POSLOVANJA</t>
  </si>
  <si>
    <t>xxxxxx</t>
  </si>
  <si>
    <t>Decentralizirana sredstva za osnovne škole</t>
  </si>
  <si>
    <t>UKUPNO RASHODI</t>
  </si>
  <si>
    <t>Redovna djelatnost osnovnih škola - iznad standarda</t>
  </si>
  <si>
    <t>Ministarstvo znanosti i obrazovanja za proračunske korisnike</t>
  </si>
  <si>
    <t>Plaće i drugi rashodi za zaposlene osnovnih škola</t>
  </si>
  <si>
    <t>Nenamjenski prihodi i primici - Istarska županija</t>
  </si>
  <si>
    <t>Programi obrazovanja iznad standarda</t>
  </si>
  <si>
    <t>Prihodi za posebne namjene za osnovne škole</t>
  </si>
  <si>
    <t>Grad Poreč za proračunske korisnike</t>
  </si>
  <si>
    <t>Općina Sveti Lovreč za proračunske korisnike</t>
  </si>
  <si>
    <t>Produženi boravak</t>
  </si>
  <si>
    <t>Ostali programi i projekti</t>
  </si>
  <si>
    <t>Školski list, časopisi i knjige</t>
  </si>
  <si>
    <t>Nagrade za učenike</t>
  </si>
  <si>
    <t>Školski preventivni programi</t>
  </si>
  <si>
    <t>Sudjelovanje na smotrama i radionicamač</t>
  </si>
  <si>
    <t>Projekt "Osiguranje prehrane djece u osnovnim školama"</t>
  </si>
  <si>
    <t>Zaklada "Hrvatska za djecu"</t>
  </si>
  <si>
    <t>Školska shema</t>
  </si>
  <si>
    <t>Ministarstvo poljoprivrede za proračunske korisnike</t>
  </si>
  <si>
    <t>Vlastiti prihodi osnovnih škola</t>
  </si>
  <si>
    <t>Materijalni troškovi OŠ po stvarnom trošku - drugi izvori</t>
  </si>
  <si>
    <t>A240101</t>
  </si>
  <si>
    <t>Građanski odgoj</t>
  </si>
  <si>
    <t>Investicijsko održavanje osnovnih škola</t>
  </si>
  <si>
    <t>Investicijsko održavanje osnovnih škola - minimalni standard</t>
  </si>
  <si>
    <t>Opremanje u osnovnim školama</t>
  </si>
  <si>
    <t>Školski namještaj i oprema</t>
  </si>
  <si>
    <t>Minstarstvo znanoti i obrazovanja za proračunske korisnike</t>
  </si>
  <si>
    <t>Opremanje knjižnica</t>
  </si>
  <si>
    <t>Provedba projekta MOZAIK 5</t>
  </si>
  <si>
    <t>Strukturni fondovi EU</t>
  </si>
  <si>
    <t>Školska kuhinja</t>
  </si>
  <si>
    <t>AKTIVNOST: Financiranje troškova zaposlenika - asistent u nastavi</t>
  </si>
  <si>
    <t>AKTIVNOST: Tekuće i investicijsko održavanje iznad standarda</t>
  </si>
  <si>
    <t>AKTIVNOST: Tekuće i investicijsko održavanje</t>
  </si>
  <si>
    <t>AKTIVNOST:  Izborni i dodatni programi - projekt MZO</t>
  </si>
  <si>
    <t>AKTIVNOST:  Medni dan</t>
  </si>
  <si>
    <t>AKTIVNOST: Opremanje u osnovnim školama</t>
  </si>
  <si>
    <t>AKTIVNOST: Opremanje knjižnica</t>
  </si>
  <si>
    <t>RASHODI ZA NABAVU NEPROIZVEDENE DUGOTRAJNE IMOVINE</t>
  </si>
  <si>
    <t>NAKNADE GRAĐANIMA I KUĆANSTVIMA</t>
  </si>
  <si>
    <t>RASHODI ZA NABAVU NEFINANCIJSKE IMOVINE</t>
  </si>
  <si>
    <t>P R I H O D I  S V E U K U P N O</t>
  </si>
  <si>
    <t>R A S H O D I   S V E U K U P N O</t>
  </si>
  <si>
    <t>KLASA: 400-02/22-01/1</t>
  </si>
  <si>
    <t>URBROJ: 2167-22-03-22-1</t>
  </si>
  <si>
    <t>MOZAIK 5</t>
  </si>
  <si>
    <t>T921101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</si>
</sst>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wrapText="1"/>
    </xf>
    <xf numFmtId="0" fontId="2" fillId="0" borderId="0"/>
    <xf numFmtId="0" fontId="2" fillId="0" borderId="0"/>
  </cellStyleXfs>
  <cellXfs count="124">
    <xf numFmtId="0" fontId="0" fillId="0" borderId="0" xfId="0">
      <alignment wrapText="1"/>
    </xf>
    <xf numFmtId="4" fontId="3" fillId="0" borderId="0" xfId="0" applyNumberFormat="1" applyFont="1" applyFill="1" applyBorder="1">
      <alignment wrapText="1"/>
    </xf>
    <xf numFmtId="0" fontId="3" fillId="0" borderId="1" xfId="0" applyFont="1" applyFill="1" applyBorder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wrapText="1"/>
    </xf>
    <xf numFmtId="0" fontId="3" fillId="0" borderId="0" xfId="0" applyFont="1" applyFill="1" applyBorder="1">
      <alignment wrapText="1"/>
    </xf>
    <xf numFmtId="49" fontId="3" fillId="0" borderId="1" xfId="0" applyNumberFormat="1" applyFont="1" applyFill="1" applyBorder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 wrapText="1"/>
    </xf>
    <xf numFmtId="49" fontId="1" fillId="0" borderId="3" xfId="1" applyNumberFormat="1" applyFont="1" applyFill="1" applyBorder="1" applyAlignment="1">
      <alignment horizontal="left" wrapText="1"/>
    </xf>
    <xf numFmtId="0" fontId="10" fillId="0" borderId="0" xfId="0" applyFont="1" applyBorder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quotePrefix="1" applyFont="1">
      <alignment wrapText="1"/>
    </xf>
    <xf numFmtId="0" fontId="1" fillId="0" borderId="0" xfId="0" applyFont="1" applyFill="1">
      <alignment wrapText="1"/>
    </xf>
    <xf numFmtId="164" fontId="1" fillId="0" borderId="0" xfId="0" applyNumberFormat="1" applyFont="1">
      <alignment wrapText="1"/>
    </xf>
    <xf numFmtId="0" fontId="1" fillId="0" borderId="2" xfId="0" applyFont="1" applyFill="1" applyBorder="1" applyAlignment="1">
      <alignment horizontal="right" vertical="top" wrapText="1"/>
    </xf>
    <xf numFmtId="4" fontId="1" fillId="0" borderId="0" xfId="0" applyNumberFormat="1" applyFont="1">
      <alignment wrapText="1"/>
    </xf>
    <xf numFmtId="49" fontId="1" fillId="0" borderId="1" xfId="0" applyNumberFormat="1" applyFont="1" applyFill="1" applyBorder="1">
      <alignment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3" xfId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1" fillId="0" borderId="3" xfId="0" applyFont="1" applyBorder="1">
      <alignment wrapText="1"/>
    </xf>
    <xf numFmtId="0" fontId="3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>
      <alignment wrapText="1"/>
    </xf>
    <xf numFmtId="0" fontId="1" fillId="0" borderId="0" xfId="0" applyFont="1" applyAlignment="1">
      <alignment wrapText="1"/>
    </xf>
    <xf numFmtId="0" fontId="3" fillId="0" borderId="3" xfId="0" applyFont="1" applyFill="1" applyBorder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>
      <alignment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>
      <alignment wrapText="1"/>
    </xf>
    <xf numFmtId="0" fontId="11" fillId="0" borderId="0" xfId="0" applyFont="1">
      <alignment wrapText="1"/>
    </xf>
    <xf numFmtId="0" fontId="11" fillId="0" borderId="0" xfId="0" applyFont="1" applyFill="1">
      <alignment wrapText="1"/>
    </xf>
    <xf numFmtId="0" fontId="1" fillId="0" borderId="0" xfId="0" applyFont="1">
      <alignment wrapText="1"/>
    </xf>
    <xf numFmtId="0" fontId="1" fillId="0" borderId="0" xfId="0" applyFont="1">
      <alignment wrapText="1"/>
    </xf>
    <xf numFmtId="0" fontId="1" fillId="0" borderId="0" xfId="0" applyFont="1" applyAlignment="1">
      <alignment horizontal="left" wrapText="1"/>
    </xf>
    <xf numFmtId="0" fontId="3" fillId="0" borderId="2" xfId="0" applyFont="1" applyFill="1" applyBorder="1">
      <alignment wrapText="1"/>
    </xf>
    <xf numFmtId="0" fontId="12" fillId="0" borderId="0" xfId="0" applyFont="1" applyFill="1" applyBorder="1" applyAlignment="1">
      <alignment horizontal="right" vertical="center" wrapText="1"/>
    </xf>
    <xf numFmtId="4" fontId="12" fillId="0" borderId="0" xfId="0" applyNumberFormat="1" applyFont="1" applyFill="1" applyBorder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Border="1">
      <alignment wrapText="1"/>
    </xf>
    <xf numFmtId="0" fontId="3" fillId="0" borderId="7" xfId="0" applyFont="1" applyFill="1" applyBorder="1">
      <alignment wrapText="1"/>
    </xf>
    <xf numFmtId="0" fontId="1" fillId="0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1" xfId="2" applyFont="1" applyFill="1" applyBorder="1" applyAlignment="1">
      <alignment horizontal="left" wrapText="1"/>
    </xf>
    <xf numFmtId="0" fontId="1" fillId="0" borderId="3" xfId="0" applyFont="1" applyFill="1" applyBorder="1">
      <alignment wrapText="1"/>
    </xf>
    <xf numFmtId="0" fontId="12" fillId="0" borderId="0" xfId="0" applyFont="1">
      <alignment wrapText="1"/>
    </xf>
    <xf numFmtId="4" fontId="3" fillId="0" borderId="0" xfId="0" applyNumberFormat="1" applyFont="1">
      <alignment wrapText="1"/>
    </xf>
    <xf numFmtId="4" fontId="3" fillId="0" borderId="1" xfId="0" applyNumberFormat="1" applyFont="1" applyFill="1" applyBorder="1">
      <alignment wrapText="1"/>
    </xf>
    <xf numFmtId="4" fontId="1" fillId="0" borderId="1" xfId="0" applyNumberFormat="1" applyFont="1" applyFill="1" applyBorder="1">
      <alignment wrapText="1"/>
    </xf>
    <xf numFmtId="164" fontId="3" fillId="0" borderId="1" xfId="0" applyNumberFormat="1" applyFont="1" applyFill="1" applyBorder="1">
      <alignment wrapText="1"/>
    </xf>
    <xf numFmtId="0" fontId="1" fillId="0" borderId="2" xfId="0" applyFont="1" applyFill="1" applyBorder="1">
      <alignment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1" fillId="0" borderId="0" xfId="0" applyFo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0" xfId="0" applyFo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2" xfId="0" applyFont="1" applyFill="1" applyBorder="1">
      <alignment wrapText="1"/>
    </xf>
    <xf numFmtId="0" fontId="1" fillId="0" borderId="3" xfId="0" applyFont="1" applyFill="1" applyBorder="1">
      <alignment wrapText="1"/>
    </xf>
    <xf numFmtId="0" fontId="5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7" xfId="1" applyFont="1" applyFill="1" applyBorder="1" applyAlignment="1">
      <alignment horizontal="left" wrapText="1"/>
    </xf>
    <xf numFmtId="0" fontId="1" fillId="0" borderId="8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horizontal="left" wrapText="1"/>
    </xf>
    <xf numFmtId="49" fontId="1" fillId="0" borderId="3" xfId="1" applyNumberFormat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 wrapText="1"/>
    </xf>
    <xf numFmtId="0" fontId="1" fillId="0" borderId="3" xfId="1" applyFont="1" applyFill="1" applyBorder="1" applyAlignment="1">
      <alignment horizontal="left" wrapText="1"/>
    </xf>
    <xf numFmtId="0" fontId="3" fillId="0" borderId="9" xfId="0" applyFont="1" applyFill="1" applyBorder="1">
      <alignment wrapText="1"/>
    </xf>
    <xf numFmtId="0" fontId="3" fillId="0" borderId="3" xfId="0" applyFont="1" applyFill="1" applyBorder="1">
      <alignment wrapText="1"/>
    </xf>
    <xf numFmtId="0" fontId="3" fillId="0" borderId="2" xfId="0" applyFont="1" applyFill="1" applyBorder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0" fillId="0" borderId="5" xfId="0" applyFont="1" applyBorder="1">
      <alignment wrapText="1"/>
    </xf>
  </cellXfs>
  <cellStyles count="3">
    <cellStyle name="Normal" xfId="0" builtinId="0"/>
    <cellStyle name="Obično_List4" xfId="1"/>
    <cellStyle name="Obično_List5" xfId="2"/>
  </cellStyles>
  <dxfs count="135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L416"/>
  <sheetViews>
    <sheetView tabSelected="1" workbookViewId="0">
      <selection activeCell="F31" sqref="F31"/>
    </sheetView>
  </sheetViews>
  <sheetFormatPr defaultColWidth="9.140625" defaultRowHeight="12.75" x14ac:dyDescent="0.2"/>
  <cols>
    <col min="1" max="1" width="11.28515625" style="51" customWidth="1"/>
    <col min="2" max="2" width="12.140625" style="51" customWidth="1"/>
    <col min="3" max="3" width="67.7109375" style="51" customWidth="1"/>
    <col min="4" max="5" width="15.5703125" style="51" hidden="1" customWidth="1"/>
    <col min="6" max="9" width="15.5703125" style="51" customWidth="1"/>
    <col min="10" max="10" width="12.7109375" style="51" bestFit="1" customWidth="1"/>
    <col min="11" max="11" width="14.42578125" style="51" bestFit="1" customWidth="1"/>
    <col min="12" max="16384" width="9.140625" style="51"/>
  </cols>
  <sheetData>
    <row r="1" spans="1:10" ht="15" customHeight="1" x14ac:dyDescent="0.2">
      <c r="A1" s="92" t="s">
        <v>20</v>
      </c>
      <c r="B1" s="92"/>
      <c r="C1" s="92"/>
      <c r="D1" s="47"/>
      <c r="E1" s="47"/>
      <c r="F1" s="47"/>
      <c r="G1" s="47"/>
    </row>
    <row r="2" spans="1:10" ht="15" customHeight="1" x14ac:dyDescent="0.2">
      <c r="A2" s="93" t="s">
        <v>64</v>
      </c>
      <c r="B2" s="93"/>
      <c r="C2" s="93"/>
    </row>
    <row r="3" spans="1:10" ht="9" customHeight="1" x14ac:dyDescent="0.2">
      <c r="B3" s="21"/>
    </row>
    <row r="4" spans="1:10" ht="15" customHeight="1" x14ac:dyDescent="0.2">
      <c r="A4" s="15" t="s">
        <v>177</v>
      </c>
      <c r="B4" s="15"/>
    </row>
    <row r="5" spans="1:10" ht="15" customHeight="1" x14ac:dyDescent="0.2">
      <c r="A5" s="15" t="s">
        <v>178</v>
      </c>
      <c r="B5" s="15"/>
    </row>
    <row r="6" spans="1:10" ht="15" customHeight="1" x14ac:dyDescent="0.2">
      <c r="A6" s="15" t="s">
        <v>45</v>
      </c>
      <c r="B6" s="15" t="s">
        <v>108</v>
      </c>
    </row>
    <row r="7" spans="1:10" ht="15" customHeight="1" x14ac:dyDescent="0.2">
      <c r="B7" s="15"/>
    </row>
    <row r="9" spans="1:10" ht="45.75" customHeight="1" x14ac:dyDescent="0.2">
      <c r="B9" s="94" t="s">
        <v>109</v>
      </c>
      <c r="C9" s="94"/>
      <c r="D9" s="94"/>
      <c r="E9" s="94"/>
      <c r="F9" s="94"/>
      <c r="G9" s="94"/>
      <c r="H9" s="94"/>
    </row>
    <row r="10" spans="1:10" ht="26.25" customHeight="1" x14ac:dyDescent="0.2">
      <c r="B10" s="95"/>
      <c r="C10" s="95"/>
      <c r="D10" s="95"/>
      <c r="E10" s="95"/>
      <c r="F10" s="95"/>
      <c r="G10" s="95"/>
      <c r="H10" s="95"/>
    </row>
    <row r="11" spans="1:10" ht="26.25" customHeight="1" x14ac:dyDescent="0.2">
      <c r="B11" s="50"/>
      <c r="C11" s="50"/>
      <c r="D11" s="50"/>
      <c r="E11" s="50"/>
      <c r="F11" s="50"/>
      <c r="G11" s="50"/>
      <c r="H11" s="50"/>
    </row>
    <row r="12" spans="1:10" x14ac:dyDescent="0.2">
      <c r="B12" s="92" t="s">
        <v>2</v>
      </c>
      <c r="C12" s="92"/>
      <c r="D12" s="92"/>
      <c r="E12" s="92"/>
      <c r="F12" s="92"/>
      <c r="G12" s="92"/>
      <c r="H12" s="92"/>
    </row>
    <row r="13" spans="1:10" ht="12.75" customHeight="1" x14ac:dyDescent="0.2">
      <c r="B13" s="91" t="s">
        <v>106</v>
      </c>
      <c r="C13" s="91"/>
      <c r="D13" s="91"/>
      <c r="E13" s="91"/>
      <c r="F13" s="91"/>
      <c r="G13" s="91"/>
      <c r="H13" s="91"/>
      <c r="I13" s="91"/>
    </row>
    <row r="14" spans="1:10" ht="12.75" customHeight="1" x14ac:dyDescent="0.2">
      <c r="B14" s="91" t="s">
        <v>102</v>
      </c>
      <c r="C14" s="91"/>
      <c r="D14" s="91"/>
      <c r="E14" s="91"/>
      <c r="F14" s="91"/>
      <c r="G14" s="91"/>
      <c r="H14" s="91"/>
      <c r="I14" s="91"/>
    </row>
    <row r="15" spans="1:10" ht="12.75" customHeight="1" x14ac:dyDescent="0.2">
      <c r="B15" s="93" t="s">
        <v>103</v>
      </c>
      <c r="C15" s="93"/>
      <c r="D15" s="93"/>
      <c r="E15" s="93"/>
      <c r="F15" s="93"/>
      <c r="G15" s="93"/>
      <c r="H15" s="93"/>
      <c r="I15" s="93"/>
    </row>
    <row r="16" spans="1:10" ht="12.75" customHeight="1" x14ac:dyDescent="0.2">
      <c r="B16" s="93" t="s">
        <v>107</v>
      </c>
      <c r="C16" s="93"/>
      <c r="D16" s="93"/>
      <c r="E16" s="93"/>
      <c r="F16" s="93"/>
      <c r="G16" s="93"/>
      <c r="H16" s="93"/>
      <c r="I16" s="93"/>
      <c r="J16" s="45"/>
    </row>
    <row r="17" spans="1:11" ht="12.75" customHeight="1" x14ac:dyDescent="0.2">
      <c r="B17" s="93"/>
      <c r="C17" s="93"/>
      <c r="D17" s="93"/>
      <c r="E17" s="93"/>
      <c r="F17" s="93"/>
      <c r="G17" s="93"/>
      <c r="H17" s="93"/>
      <c r="I17" s="93"/>
    </row>
    <row r="18" spans="1:11" ht="12.75" customHeight="1" x14ac:dyDescent="0.2">
      <c r="B18" s="48"/>
      <c r="C18" s="48"/>
      <c r="D18" s="48"/>
      <c r="E18" s="48"/>
      <c r="F18" s="48"/>
      <c r="G18" s="48"/>
      <c r="H18" s="48"/>
      <c r="I18" s="48"/>
    </row>
    <row r="19" spans="1:11" ht="12.75" customHeight="1" x14ac:dyDescent="0.2">
      <c r="B19" s="49"/>
      <c r="C19" s="49"/>
      <c r="D19" s="49"/>
      <c r="E19" s="49"/>
      <c r="F19" s="49"/>
      <c r="G19" s="49"/>
      <c r="H19" s="49"/>
    </row>
    <row r="20" spans="1:11" ht="12.75" customHeight="1" x14ac:dyDescent="0.2">
      <c r="A20" s="98" t="s">
        <v>127</v>
      </c>
      <c r="B20" s="98"/>
      <c r="C20" s="98"/>
      <c r="D20" s="98"/>
      <c r="E20" s="98"/>
      <c r="F20" s="98"/>
      <c r="G20" s="98"/>
      <c r="H20" s="98"/>
    </row>
    <row r="21" spans="1:11" ht="12.75" customHeight="1" x14ac:dyDescent="0.2">
      <c r="A21" s="52"/>
      <c r="B21" s="52"/>
      <c r="C21" s="52"/>
      <c r="D21" s="52"/>
      <c r="E21" s="52"/>
      <c r="F21" s="52"/>
      <c r="G21" s="52"/>
      <c r="H21" s="52"/>
    </row>
    <row r="22" spans="1:11" ht="25.5" x14ac:dyDescent="0.2">
      <c r="A22" s="52"/>
      <c r="B22" s="11" t="s">
        <v>63</v>
      </c>
      <c r="C22" s="3" t="s">
        <v>129</v>
      </c>
      <c r="D22" s="3" t="s">
        <v>99</v>
      </c>
      <c r="E22" s="3" t="s">
        <v>104</v>
      </c>
      <c r="F22" s="3" t="s">
        <v>111</v>
      </c>
      <c r="G22" s="3" t="s">
        <v>111</v>
      </c>
      <c r="H22" s="3" t="s">
        <v>100</v>
      </c>
      <c r="I22" s="3" t="s">
        <v>110</v>
      </c>
    </row>
    <row r="23" spans="1:11" ht="12.75" customHeight="1" x14ac:dyDescent="0.2">
      <c r="B23" s="11"/>
      <c r="C23" s="11" t="s">
        <v>116</v>
      </c>
      <c r="D23" s="11" t="s">
        <v>113</v>
      </c>
      <c r="E23" s="11" t="s">
        <v>113</v>
      </c>
      <c r="F23" s="11" t="s">
        <v>113</v>
      </c>
      <c r="G23" s="11" t="s">
        <v>114</v>
      </c>
      <c r="H23" s="11" t="s">
        <v>114</v>
      </c>
      <c r="I23" s="11" t="s">
        <v>114</v>
      </c>
    </row>
    <row r="24" spans="1:11" ht="16.5" customHeight="1" x14ac:dyDescent="0.2">
      <c r="B24" s="11" t="s">
        <v>41</v>
      </c>
      <c r="C24" s="12" t="s">
        <v>5</v>
      </c>
      <c r="D24" s="13">
        <v>4384932.5</v>
      </c>
      <c r="E24" s="13">
        <v>4677449.75</v>
      </c>
      <c r="F24" s="13">
        <f t="shared" ref="F24" si="0">F40</f>
        <v>5431700.3128571426</v>
      </c>
      <c r="G24" s="13">
        <f t="shared" ref="G24" si="1">G40</f>
        <v>720910.51998900285</v>
      </c>
      <c r="H24" s="13">
        <f t="shared" ref="H24:I24" si="2">H40</f>
        <v>615017.46</v>
      </c>
      <c r="I24" s="13">
        <f t="shared" si="2"/>
        <v>615017.46</v>
      </c>
    </row>
    <row r="25" spans="1:11" ht="16.5" customHeight="1" x14ac:dyDescent="0.2">
      <c r="B25" s="11" t="s">
        <v>40</v>
      </c>
      <c r="C25" s="12" t="s">
        <v>56</v>
      </c>
      <c r="D25" s="14" t="s">
        <v>62</v>
      </c>
      <c r="E25" s="14" t="s">
        <v>62</v>
      </c>
      <c r="F25" s="14" t="s">
        <v>62</v>
      </c>
      <c r="G25" s="14" t="s">
        <v>62</v>
      </c>
      <c r="H25" s="14" t="s">
        <v>62</v>
      </c>
      <c r="I25" s="14" t="s">
        <v>62</v>
      </c>
    </row>
    <row r="26" spans="1:11" s="10" customFormat="1" ht="16.5" customHeight="1" x14ac:dyDescent="0.2">
      <c r="B26" s="11" t="s">
        <v>39</v>
      </c>
      <c r="C26" s="12" t="s">
        <v>58</v>
      </c>
      <c r="D26" s="13">
        <f t="shared" ref="D26:I26" si="3">SUM(D24:D25)</f>
        <v>4384932.5</v>
      </c>
      <c r="E26" s="13">
        <f t="shared" ref="E26:F26" si="4">SUM(E24:E25)</f>
        <v>4677449.75</v>
      </c>
      <c r="F26" s="13">
        <f t="shared" si="4"/>
        <v>5431700.3128571426</v>
      </c>
      <c r="G26" s="13">
        <f t="shared" ref="G26" si="5">SUM(G24:G25)</f>
        <v>720910.51998900285</v>
      </c>
      <c r="H26" s="13">
        <f t="shared" si="3"/>
        <v>615017.46</v>
      </c>
      <c r="I26" s="13">
        <f t="shared" si="3"/>
        <v>615017.46</v>
      </c>
    </row>
    <row r="27" spans="1:11" ht="16.5" customHeight="1" x14ac:dyDescent="0.2">
      <c r="B27" s="11" t="s">
        <v>50</v>
      </c>
      <c r="C27" s="12" t="s">
        <v>10</v>
      </c>
      <c r="D27" s="13">
        <v>4437432.5</v>
      </c>
      <c r="E27" s="13">
        <v>4729546.67</v>
      </c>
      <c r="F27" s="13">
        <f>F109-F28</f>
        <v>5323657.1628571432</v>
      </c>
      <c r="G27" s="13">
        <f>G109-G28</f>
        <v>706570.72969104024</v>
      </c>
      <c r="H27" s="13">
        <f>H109-H28</f>
        <v>612363</v>
      </c>
      <c r="I27" s="13">
        <f>I109-I28</f>
        <v>612363</v>
      </c>
    </row>
    <row r="28" spans="1:11" ht="16.5" customHeight="1" x14ac:dyDescent="0.2">
      <c r="B28" s="11" t="s">
        <v>51</v>
      </c>
      <c r="C28" s="12" t="s">
        <v>57</v>
      </c>
      <c r="D28" s="13">
        <v>253500</v>
      </c>
      <c r="E28" s="13">
        <v>276500</v>
      </c>
      <c r="F28" s="13">
        <f>F150+F349++F246+F375+F383+F368</f>
        <v>199500</v>
      </c>
      <c r="G28" s="13">
        <f>G150+G349++G246+G375+G383+G368</f>
        <v>26478.200278717894</v>
      </c>
      <c r="H28" s="13">
        <f>H150+H349++H246+H375+H383+H368</f>
        <v>2654.46</v>
      </c>
      <c r="I28" s="13">
        <f>I150+I349++I246+I375+I383+I368</f>
        <v>2654.46</v>
      </c>
    </row>
    <row r="29" spans="1:11" s="10" customFormat="1" ht="16.5" customHeight="1" x14ac:dyDescent="0.2">
      <c r="B29" s="11" t="s">
        <v>52</v>
      </c>
      <c r="C29" s="12" t="s">
        <v>59</v>
      </c>
      <c r="D29" s="13">
        <f t="shared" ref="D29:E29" si="6">SUM(D27:D28)</f>
        <v>4690932.5</v>
      </c>
      <c r="E29" s="13">
        <f t="shared" si="6"/>
        <v>5006046.67</v>
      </c>
      <c r="F29" s="13">
        <f t="shared" ref="F29:G29" si="7">SUM(F27:F28)</f>
        <v>5523157.1628571432</v>
      </c>
      <c r="G29" s="13">
        <f t="shared" si="7"/>
        <v>733048.92996975814</v>
      </c>
      <c r="H29" s="13">
        <f t="shared" ref="H29:I29" si="8">SUM(H27:H28)</f>
        <v>615017.46</v>
      </c>
      <c r="I29" s="13">
        <f t="shared" si="8"/>
        <v>615017.46</v>
      </c>
    </row>
    <row r="30" spans="1:11" s="10" customFormat="1" ht="16.5" customHeight="1" x14ac:dyDescent="0.2">
      <c r="B30" s="11" t="s">
        <v>53</v>
      </c>
      <c r="C30" s="12" t="s">
        <v>60</v>
      </c>
      <c r="D30" s="13">
        <f t="shared" ref="D30:I30" si="9">D26-D29</f>
        <v>-306000</v>
      </c>
      <c r="E30" s="13">
        <f t="shared" ref="E30:F30" si="10">E26-E29</f>
        <v>-328596.91999999993</v>
      </c>
      <c r="F30" s="13">
        <f t="shared" si="10"/>
        <v>-91456.850000000559</v>
      </c>
      <c r="G30" s="13">
        <f t="shared" ref="G30" si="11">G26-G29</f>
        <v>-12138.409980755299</v>
      </c>
      <c r="H30" s="13">
        <f t="shared" si="9"/>
        <v>0</v>
      </c>
      <c r="I30" s="13">
        <f t="shared" si="9"/>
        <v>0</v>
      </c>
    </row>
    <row r="31" spans="1:11" ht="16.5" customHeight="1" x14ac:dyDescent="0.2">
      <c r="B31" s="11" t="s">
        <v>54</v>
      </c>
      <c r="C31" s="12" t="s">
        <v>91</v>
      </c>
      <c r="D31" s="13">
        <v>306000</v>
      </c>
      <c r="E31" s="13">
        <v>328596.92</v>
      </c>
      <c r="F31" s="13">
        <v>91456.85</v>
      </c>
      <c r="G31" s="13">
        <f>F31/7.5345</f>
        <v>12138.409980755192</v>
      </c>
      <c r="H31" s="13">
        <f>E32</f>
        <v>0</v>
      </c>
      <c r="I31" s="13">
        <f>H32</f>
        <v>0</v>
      </c>
      <c r="K31" s="25"/>
    </row>
    <row r="32" spans="1:11" s="10" customFormat="1" ht="16.5" customHeight="1" x14ac:dyDescent="0.2">
      <c r="B32" s="11" t="s">
        <v>55</v>
      </c>
      <c r="C32" s="12" t="s">
        <v>61</v>
      </c>
      <c r="D32" s="13">
        <f>SUM(D30:D31)</f>
        <v>0</v>
      </c>
      <c r="E32" s="13">
        <f>SUM(E30:E31)</f>
        <v>0</v>
      </c>
      <c r="F32" s="13">
        <f t="shared" ref="F32:G32" si="12">SUM(F30:F31)</f>
        <v>-5.5297277867794037E-10</v>
      </c>
      <c r="G32" s="13">
        <f t="shared" si="12"/>
        <v>-1.0732037480920553E-10</v>
      </c>
      <c r="H32" s="13">
        <f>SUM(H30:H31)</f>
        <v>0</v>
      </c>
      <c r="I32" s="13">
        <f>SUM(I30:I31)</f>
        <v>0</v>
      </c>
    </row>
    <row r="33" spans="1:10" ht="14.25" x14ac:dyDescent="0.2">
      <c r="B33" s="8"/>
      <c r="C33" s="9"/>
      <c r="D33" s="8"/>
      <c r="E33" s="8"/>
      <c r="F33" s="8"/>
      <c r="G33" s="8"/>
      <c r="H33" s="8"/>
    </row>
    <row r="34" spans="1:10" ht="12.75" customHeight="1" x14ac:dyDescent="0.2">
      <c r="B34" s="8"/>
      <c r="C34" s="9"/>
      <c r="D34" s="8"/>
      <c r="E34" s="8"/>
      <c r="F34" s="8"/>
      <c r="G34" s="8"/>
      <c r="H34" s="8"/>
    </row>
    <row r="35" spans="1:10" ht="12.75" customHeight="1" x14ac:dyDescent="0.2">
      <c r="B35" s="8"/>
      <c r="C35" s="8"/>
      <c r="D35" s="8"/>
      <c r="E35" s="8"/>
      <c r="F35" s="8"/>
      <c r="G35" s="8"/>
      <c r="H35" s="8"/>
    </row>
    <row r="36" spans="1:10" ht="19.5" customHeight="1" x14ac:dyDescent="0.2">
      <c r="A36" s="98" t="s">
        <v>128</v>
      </c>
      <c r="B36" s="98"/>
      <c r="C36" s="98"/>
      <c r="D36" s="98"/>
      <c r="E36" s="98"/>
      <c r="F36" s="98"/>
      <c r="G36" s="98"/>
      <c r="H36" s="98"/>
      <c r="I36" s="57"/>
      <c r="J36" s="54"/>
    </row>
    <row r="37" spans="1:10" x14ac:dyDescent="0.2">
      <c r="A37" s="57"/>
      <c r="B37" s="99" t="s">
        <v>1</v>
      </c>
      <c r="C37" s="100"/>
      <c r="D37" s="100"/>
      <c r="E37" s="100"/>
      <c r="F37" s="100"/>
      <c r="G37" s="100"/>
      <c r="H37" s="100"/>
      <c r="I37" s="38"/>
      <c r="J37" s="54"/>
    </row>
    <row r="38" spans="1:10" ht="25.5" x14ac:dyDescent="0.2">
      <c r="A38" s="3" t="s">
        <v>16</v>
      </c>
      <c r="B38" s="62" t="s">
        <v>3</v>
      </c>
      <c r="C38" s="62" t="s">
        <v>129</v>
      </c>
      <c r="D38" s="3" t="s">
        <v>99</v>
      </c>
      <c r="E38" s="3" t="s">
        <v>104</v>
      </c>
      <c r="F38" s="3" t="s">
        <v>112</v>
      </c>
      <c r="G38" s="3" t="s">
        <v>111</v>
      </c>
      <c r="H38" s="3" t="s">
        <v>100</v>
      </c>
      <c r="I38" s="3" t="s">
        <v>110</v>
      </c>
      <c r="J38" s="54"/>
    </row>
    <row r="39" spans="1:10" x14ac:dyDescent="0.2">
      <c r="A39" s="4"/>
      <c r="B39" s="2"/>
      <c r="C39" s="2"/>
      <c r="D39" s="3" t="s">
        <v>113</v>
      </c>
      <c r="E39" s="3" t="s">
        <v>113</v>
      </c>
      <c r="F39" s="3" t="s">
        <v>113</v>
      </c>
      <c r="G39" s="3" t="s">
        <v>114</v>
      </c>
      <c r="H39" s="3" t="s">
        <v>114</v>
      </c>
      <c r="I39" s="3" t="s">
        <v>114</v>
      </c>
      <c r="J39" s="54"/>
    </row>
    <row r="40" spans="1:10" x14ac:dyDescent="0.2">
      <c r="A40" s="4"/>
      <c r="B40" s="2">
        <v>6</v>
      </c>
      <c r="C40" s="2" t="s">
        <v>5</v>
      </c>
      <c r="D40" s="74" t="e">
        <f>SUM(D42+D49+D52+D55+D59)</f>
        <v>#REF!</v>
      </c>
      <c r="E40" s="74" t="e">
        <f>SUM(E42+E49+E52+E55+E59)</f>
        <v>#REF!</v>
      </c>
      <c r="F40" s="74">
        <f>SUM(F42+F49+F52+F55+F59)</f>
        <v>5431700.3128571426</v>
      </c>
      <c r="G40" s="74">
        <f>SUM(G42+G49+G52+G55+G59)</f>
        <v>720910.51998900285</v>
      </c>
      <c r="H40" s="74">
        <f t="shared" ref="H40:I40" si="13">SUM(H42+H49+H52+H55+H59)</f>
        <v>615017.46</v>
      </c>
      <c r="I40" s="74">
        <f t="shared" si="13"/>
        <v>615017.46</v>
      </c>
      <c r="J40" s="54"/>
    </row>
    <row r="41" spans="1:10" x14ac:dyDescent="0.2">
      <c r="A41" s="4"/>
      <c r="B41" s="2"/>
      <c r="C41" s="2"/>
      <c r="D41" s="74"/>
      <c r="E41" s="74"/>
      <c r="F41" s="74"/>
      <c r="G41" s="74"/>
      <c r="H41" s="74"/>
      <c r="I41" s="74"/>
      <c r="J41" s="54"/>
    </row>
    <row r="42" spans="1:10" ht="15" customHeight="1" x14ac:dyDescent="0.2">
      <c r="A42" s="4"/>
      <c r="B42" s="2">
        <v>63</v>
      </c>
      <c r="C42" s="2" t="s">
        <v>46</v>
      </c>
      <c r="D42" s="74" t="e">
        <f>SUM(D43:D46)</f>
        <v>#REF!</v>
      </c>
      <c r="E42" s="74" t="e">
        <f>SUM(E43:E46)</f>
        <v>#REF!</v>
      </c>
      <c r="F42" s="74">
        <f>SUM(F43:F46)</f>
        <v>3695595.0928571429</v>
      </c>
      <c r="G42" s="74">
        <f>SUM(G43:G46)</f>
        <v>490489.75948731072</v>
      </c>
      <c r="H42" s="74">
        <f t="shared" ref="H42:I42" si="14">SUM(H43:H46)</f>
        <v>477084.32999999996</v>
      </c>
      <c r="I42" s="74">
        <f t="shared" si="14"/>
        <v>477084.32999999996</v>
      </c>
      <c r="J42" s="54"/>
    </row>
    <row r="43" spans="1:10" ht="15" customHeight="1" x14ac:dyDescent="0.2">
      <c r="A43" s="4">
        <v>63</v>
      </c>
      <c r="B43" s="4"/>
      <c r="C43" s="4" t="s">
        <v>118</v>
      </c>
      <c r="D43" s="75" t="e">
        <f>D274</f>
        <v>#REF!</v>
      </c>
      <c r="E43" s="75" t="e">
        <f>E274</f>
        <v>#REF!</v>
      </c>
      <c r="F43" s="75">
        <f>F274</f>
        <v>3000</v>
      </c>
      <c r="G43" s="75">
        <f>G274</f>
        <v>398.16842524387812</v>
      </c>
      <c r="H43" s="75">
        <f t="shared" ref="H43:I43" si="15">H274</f>
        <v>398.17</v>
      </c>
      <c r="I43" s="75">
        <f t="shared" si="15"/>
        <v>398.17</v>
      </c>
      <c r="J43" s="54"/>
    </row>
    <row r="44" spans="1:10" s="53" customFormat="1" x14ac:dyDescent="0.2">
      <c r="A44" s="4">
        <v>53</v>
      </c>
      <c r="B44" s="4"/>
      <c r="C44" s="4" t="s">
        <v>119</v>
      </c>
      <c r="D44" s="75">
        <f>D154+D258+D262+D241+D244+D373</f>
        <v>3263250</v>
      </c>
      <c r="E44" s="75">
        <f>E154+E258+E262+E241+E244+E373</f>
        <v>3392750</v>
      </c>
      <c r="F44" s="75">
        <f>F154+F241+F244+F280+F373</f>
        <v>3356750</v>
      </c>
      <c r="G44" s="75">
        <f>G154+G241+G244+G280+G373</f>
        <v>445517.287145796</v>
      </c>
      <c r="H44" s="75">
        <f>H154+H241+H244+H280+H373</f>
        <v>445517.27999999997</v>
      </c>
      <c r="I44" s="75">
        <f>I154+I241+I244+I280+I373</f>
        <v>445517.27999999997</v>
      </c>
      <c r="J44" s="54"/>
    </row>
    <row r="45" spans="1:10" s="53" customFormat="1" x14ac:dyDescent="0.2">
      <c r="A45" s="4">
        <v>55</v>
      </c>
      <c r="B45" s="4"/>
      <c r="C45" s="4" t="s">
        <v>120</v>
      </c>
      <c r="D45" s="75">
        <f>D198+D202+D225+D216+D235+D249+D254+D267+D368</f>
        <v>150400</v>
      </c>
      <c r="E45" s="75">
        <f>E198+E202+E225+E216+E235+E249+E254+E267+E368</f>
        <v>170400</v>
      </c>
      <c r="F45" s="75">
        <f>F198+F202+F225+F216+F235+F249+F254+F267+F368</f>
        <v>242341.94285714289</v>
      </c>
      <c r="G45" s="75">
        <f>G198+G202+G225+G216+G235+G249+G254+G267+G368</f>
        <v>32164.303252656828</v>
      </c>
      <c r="H45" s="75">
        <f t="shared" ref="H45:I45" si="16">H198+H202+H225+H216+H235+H249+H254+H267+H368</f>
        <v>31168.879999999997</v>
      </c>
      <c r="I45" s="75">
        <f t="shared" si="16"/>
        <v>31168.879999999997</v>
      </c>
      <c r="J45" s="54"/>
    </row>
    <row r="46" spans="1:10" s="53" customFormat="1" x14ac:dyDescent="0.2">
      <c r="A46" s="4">
        <v>51</v>
      </c>
      <c r="B46" s="4"/>
      <c r="C46" s="4" t="s">
        <v>121</v>
      </c>
      <c r="D46" s="75">
        <f>D390+D399</f>
        <v>117236.86</v>
      </c>
      <c r="E46" s="75">
        <f>E390+E399</f>
        <v>63500</v>
      </c>
      <c r="F46" s="75">
        <f>F399</f>
        <v>93503.15</v>
      </c>
      <c r="G46" s="75">
        <f>G399</f>
        <v>12410.000663614041</v>
      </c>
      <c r="H46" s="75">
        <f t="shared" ref="H46:I46" si="17">H399</f>
        <v>0</v>
      </c>
      <c r="I46" s="75">
        <f t="shared" si="17"/>
        <v>0</v>
      </c>
      <c r="J46" s="54"/>
    </row>
    <row r="47" spans="1:10" hidden="1" x14ac:dyDescent="0.2">
      <c r="A47" s="4"/>
      <c r="B47" s="4">
        <v>638</v>
      </c>
      <c r="C47" s="4" t="s">
        <v>47</v>
      </c>
      <c r="D47" s="75">
        <f>D285+D390+D399</f>
        <v>117236.86</v>
      </c>
      <c r="E47" s="75">
        <f>E285+E390+E399</f>
        <v>63500</v>
      </c>
      <c r="F47" s="75">
        <f>F285</f>
        <v>0</v>
      </c>
      <c r="G47" s="75">
        <f>G285</f>
        <v>0</v>
      </c>
      <c r="H47" s="74"/>
      <c r="I47" s="74"/>
      <c r="J47" s="54"/>
    </row>
    <row r="48" spans="1:10" x14ac:dyDescent="0.2">
      <c r="A48" s="4"/>
      <c r="B48" s="2"/>
      <c r="C48" s="2"/>
      <c r="D48" s="75"/>
      <c r="E48" s="75"/>
      <c r="F48" s="75"/>
      <c r="G48" s="75"/>
      <c r="H48" s="76"/>
      <c r="I48" s="76"/>
      <c r="J48" s="54"/>
    </row>
    <row r="49" spans="1:12" x14ac:dyDescent="0.2">
      <c r="A49" s="4"/>
      <c r="B49" s="2">
        <v>64</v>
      </c>
      <c r="C49" s="2" t="s">
        <v>7</v>
      </c>
      <c r="D49" s="74">
        <f>D50</f>
        <v>150</v>
      </c>
      <c r="E49" s="74">
        <f>E50</f>
        <v>150</v>
      </c>
      <c r="F49" s="74">
        <f>F50</f>
        <v>40</v>
      </c>
      <c r="G49" s="74">
        <f>G50</f>
        <v>5.3089123365850419</v>
      </c>
      <c r="H49" s="74">
        <v>5.31</v>
      </c>
      <c r="I49" s="74">
        <f>H49</f>
        <v>5.31</v>
      </c>
      <c r="J49" s="54"/>
    </row>
    <row r="50" spans="1:12" x14ac:dyDescent="0.2">
      <c r="A50" s="4">
        <v>32</v>
      </c>
      <c r="B50" s="4"/>
      <c r="C50" s="4" t="s">
        <v>122</v>
      </c>
      <c r="D50" s="75">
        <v>150</v>
      </c>
      <c r="E50" s="75">
        <v>150</v>
      </c>
      <c r="F50" s="75">
        <v>40</v>
      </c>
      <c r="G50" s="40">
        <f t="shared" ref="G50" si="18">F50/7.5345</f>
        <v>5.3089123365850419</v>
      </c>
      <c r="H50" s="75">
        <v>5.31</v>
      </c>
      <c r="I50" s="75">
        <f>H50</f>
        <v>5.31</v>
      </c>
      <c r="J50" s="54"/>
    </row>
    <row r="51" spans="1:12" x14ac:dyDescent="0.2">
      <c r="A51" s="4"/>
      <c r="B51" s="4"/>
      <c r="C51" s="4"/>
      <c r="D51" s="75"/>
      <c r="E51" s="75"/>
      <c r="F51" s="75"/>
      <c r="G51" s="75"/>
      <c r="H51" s="75"/>
      <c r="I51" s="75"/>
      <c r="J51" s="54"/>
    </row>
    <row r="52" spans="1:12" x14ac:dyDescent="0.2">
      <c r="A52" s="4"/>
      <c r="B52" s="2">
        <v>65</v>
      </c>
      <c r="C52" s="2" t="s">
        <v>49</v>
      </c>
      <c r="D52" s="74">
        <f>D53</f>
        <v>132600</v>
      </c>
      <c r="E52" s="74">
        <f>E53</f>
        <v>132600</v>
      </c>
      <c r="F52" s="74">
        <f>F53</f>
        <v>165815.6</v>
      </c>
      <c r="G52" s="74">
        <f>G53</f>
        <v>22007.512110956268</v>
      </c>
      <c r="H52" s="74">
        <f>H208+H212+H194</f>
        <v>24007.51</v>
      </c>
      <c r="I52" s="74">
        <f>I208+I212+I194</f>
        <v>24007.51</v>
      </c>
      <c r="J52" s="54"/>
    </row>
    <row r="53" spans="1:12" ht="14.25" customHeight="1" x14ac:dyDescent="0.2">
      <c r="A53" s="4">
        <v>47</v>
      </c>
      <c r="B53" s="4"/>
      <c r="C53" s="4" t="s">
        <v>123</v>
      </c>
      <c r="D53" s="75">
        <f t="shared" ref="D53:I53" si="19">D194+D207</f>
        <v>132600</v>
      </c>
      <c r="E53" s="75">
        <f t="shared" si="19"/>
        <v>132600</v>
      </c>
      <c r="F53" s="75">
        <f t="shared" si="19"/>
        <v>165815.6</v>
      </c>
      <c r="G53" s="75">
        <f t="shared" si="19"/>
        <v>22007.512110956268</v>
      </c>
      <c r="H53" s="75">
        <f t="shared" si="19"/>
        <v>24007.51</v>
      </c>
      <c r="I53" s="75">
        <f t="shared" si="19"/>
        <v>24007.51</v>
      </c>
      <c r="J53" s="54"/>
    </row>
    <row r="54" spans="1:12" x14ac:dyDescent="0.2">
      <c r="A54" s="4"/>
      <c r="B54" s="4"/>
      <c r="C54" s="4"/>
      <c r="D54" s="75"/>
      <c r="E54" s="75"/>
      <c r="F54" s="75"/>
      <c r="G54" s="75"/>
      <c r="H54" s="75"/>
      <c r="I54" s="75"/>
      <c r="J54" s="54"/>
    </row>
    <row r="55" spans="1:12" x14ac:dyDescent="0.2">
      <c r="A55" s="4"/>
      <c r="B55" s="2">
        <v>66</v>
      </c>
      <c r="C55" s="2" t="s">
        <v>48</v>
      </c>
      <c r="D55" s="74">
        <f>SUM(D56:D57)</f>
        <v>69850</v>
      </c>
      <c r="E55" s="74">
        <f>SUM(E56:E57)</f>
        <v>71700</v>
      </c>
      <c r="F55" s="74">
        <f>SUM(F56:F57)</f>
        <v>54700</v>
      </c>
      <c r="G55" s="74">
        <f>SUM(G56:G57)</f>
        <v>7259.9376202800449</v>
      </c>
      <c r="H55" s="74">
        <v>9496.31</v>
      </c>
      <c r="I55" s="74">
        <f>H55</f>
        <v>9496.31</v>
      </c>
      <c r="J55" s="54"/>
    </row>
    <row r="56" spans="1:12" x14ac:dyDescent="0.2">
      <c r="A56" s="4">
        <v>32</v>
      </c>
      <c r="B56" s="4"/>
      <c r="C56" s="4" t="s">
        <v>122</v>
      </c>
      <c r="D56" s="75">
        <v>69850</v>
      </c>
      <c r="E56" s="75">
        <v>71700</v>
      </c>
      <c r="F56" s="75">
        <v>54700</v>
      </c>
      <c r="G56" s="40">
        <f t="shared" ref="G56" si="20">F56/7.5345</f>
        <v>7259.9376202800449</v>
      </c>
      <c r="H56" s="75">
        <v>9496.31</v>
      </c>
      <c r="I56" s="75">
        <v>9496.31</v>
      </c>
      <c r="J56" s="54"/>
    </row>
    <row r="57" spans="1:12" hidden="1" x14ac:dyDescent="0.2">
      <c r="A57" s="4"/>
      <c r="B57" s="4">
        <v>663</v>
      </c>
      <c r="C57" s="4" t="s">
        <v>81</v>
      </c>
      <c r="D57" s="75">
        <v>0</v>
      </c>
      <c r="E57" s="75">
        <v>0</v>
      </c>
      <c r="F57" s="75">
        <v>0</v>
      </c>
      <c r="G57" s="75">
        <v>0</v>
      </c>
      <c r="H57" s="74"/>
      <c r="I57" s="74"/>
      <c r="J57" s="54"/>
    </row>
    <row r="58" spans="1:12" x14ac:dyDescent="0.2">
      <c r="A58" s="4"/>
      <c r="B58" s="4"/>
      <c r="C58" s="4"/>
      <c r="D58" s="75"/>
      <c r="E58" s="75"/>
      <c r="F58" s="75"/>
      <c r="G58" s="75"/>
      <c r="H58" s="74"/>
      <c r="I58" s="74"/>
      <c r="J58" s="54"/>
    </row>
    <row r="59" spans="1:12" x14ac:dyDescent="0.2">
      <c r="A59" s="4"/>
      <c r="B59" s="2">
        <v>67</v>
      </c>
      <c r="C59" s="2" t="s">
        <v>6</v>
      </c>
      <c r="D59" s="74">
        <f>SUM(D60:D61)</f>
        <v>638445.64</v>
      </c>
      <c r="E59" s="74">
        <f>SUM(E60:E61)</f>
        <v>833349.75</v>
      </c>
      <c r="F59" s="74">
        <f>SUM(F60:F62)</f>
        <v>1515549.6199999999</v>
      </c>
      <c r="G59" s="74">
        <f>SUM(G60:G62)</f>
        <v>201148.0018581193</v>
      </c>
      <c r="H59" s="74">
        <f t="shared" ref="H59:I59" si="21">SUM(H60:H62)</f>
        <v>104424</v>
      </c>
      <c r="I59" s="74">
        <f t="shared" si="21"/>
        <v>104424</v>
      </c>
      <c r="J59" s="54"/>
    </row>
    <row r="60" spans="1:12" x14ac:dyDescent="0.2">
      <c r="A60" s="4">
        <v>11</v>
      </c>
      <c r="B60" s="4"/>
      <c r="C60" s="4" t="s">
        <v>124</v>
      </c>
      <c r="D60" s="75">
        <f>D166+D175+D329</f>
        <v>138451.64000000001</v>
      </c>
      <c r="E60" s="75">
        <f>E166+E175+E329</f>
        <v>187161.5</v>
      </c>
      <c r="F60" s="75">
        <f>F166+F175+F329+F390</f>
        <v>213098.27</v>
      </c>
      <c r="G60" s="75">
        <f>G166+G175+G329+G390</f>
        <v>28283.000862698256</v>
      </c>
      <c r="H60" s="75">
        <f>H166+H175+H329+H390</f>
        <v>23969</v>
      </c>
      <c r="I60" s="75">
        <f>I166+I175+I329+I390</f>
        <v>23969</v>
      </c>
      <c r="J60" s="54"/>
      <c r="L60" s="23"/>
    </row>
    <row r="61" spans="1:12" s="53" customFormat="1" x14ac:dyDescent="0.2">
      <c r="A61" s="4">
        <v>48</v>
      </c>
      <c r="B61" s="77"/>
      <c r="C61" s="4" t="s">
        <v>125</v>
      </c>
      <c r="D61" s="75">
        <f t="shared" ref="D61:I61" si="22">D124+D134+D342</f>
        <v>499994</v>
      </c>
      <c r="E61" s="75">
        <f t="shared" si="22"/>
        <v>646188.25</v>
      </c>
      <c r="F61" s="75">
        <f t="shared" si="22"/>
        <v>1208948.2</v>
      </c>
      <c r="G61" s="75">
        <f t="shared" si="22"/>
        <v>160455.00033180701</v>
      </c>
      <c r="H61" s="75">
        <f t="shared" si="22"/>
        <v>80455</v>
      </c>
      <c r="I61" s="75">
        <f t="shared" si="22"/>
        <v>80455</v>
      </c>
      <c r="J61" s="54"/>
      <c r="L61" s="23"/>
    </row>
    <row r="62" spans="1:12" s="53" customFormat="1" x14ac:dyDescent="0.2">
      <c r="A62" s="4">
        <v>51</v>
      </c>
      <c r="B62" s="77"/>
      <c r="C62" s="4" t="s">
        <v>126</v>
      </c>
      <c r="D62" s="75"/>
      <c r="E62" s="75"/>
      <c r="F62" s="75">
        <f t="shared" ref="F62:G62" si="23">F399</f>
        <v>93503.15</v>
      </c>
      <c r="G62" s="75">
        <f t="shared" si="23"/>
        <v>12410.000663614041</v>
      </c>
      <c r="H62" s="75">
        <f t="shared" ref="H62:I62" si="24">H399</f>
        <v>0</v>
      </c>
      <c r="I62" s="75">
        <f t="shared" si="24"/>
        <v>0</v>
      </c>
      <c r="J62" s="54"/>
      <c r="L62" s="23"/>
    </row>
    <row r="63" spans="1:12" x14ac:dyDescent="0.2">
      <c r="A63" s="4"/>
      <c r="B63" s="24"/>
      <c r="C63" s="4"/>
      <c r="D63" s="75"/>
      <c r="E63" s="75"/>
      <c r="F63" s="75"/>
      <c r="G63" s="75"/>
      <c r="H63" s="74"/>
      <c r="I63" s="74"/>
      <c r="J63" s="54"/>
    </row>
    <row r="64" spans="1:12" ht="12.75" customHeight="1" x14ac:dyDescent="0.2">
      <c r="A64" s="4"/>
      <c r="B64" s="101" t="s">
        <v>175</v>
      </c>
      <c r="C64" s="102"/>
      <c r="D64" s="74" t="e">
        <f>D40</f>
        <v>#REF!</v>
      </c>
      <c r="E64" s="74" t="e">
        <f>E40</f>
        <v>#REF!</v>
      </c>
      <c r="F64" s="74">
        <f>F40</f>
        <v>5431700.3128571426</v>
      </c>
      <c r="G64" s="74">
        <f>G40</f>
        <v>720910.51998900285</v>
      </c>
      <c r="H64" s="74">
        <f t="shared" ref="H64:I64" si="25">H40</f>
        <v>615017.46</v>
      </c>
      <c r="I64" s="74">
        <f t="shared" si="25"/>
        <v>615017.46</v>
      </c>
      <c r="J64" s="54"/>
      <c r="K64" s="25"/>
      <c r="L64" s="25"/>
    </row>
    <row r="65" spans="1:12" s="56" customFormat="1" ht="12.75" customHeight="1" x14ac:dyDescent="0.2">
      <c r="A65" s="4"/>
      <c r="B65" s="78"/>
      <c r="C65" s="79"/>
      <c r="D65" s="74"/>
      <c r="E65" s="74"/>
      <c r="F65" s="74"/>
      <c r="G65" s="74"/>
      <c r="H65" s="74"/>
      <c r="I65" s="74"/>
      <c r="J65" s="54"/>
      <c r="K65" s="25"/>
      <c r="L65" s="25"/>
    </row>
    <row r="66" spans="1:12" s="56" customFormat="1" ht="12.75" customHeight="1" x14ac:dyDescent="0.2">
      <c r="A66" s="4"/>
      <c r="B66" s="2">
        <v>3</v>
      </c>
      <c r="C66" s="2" t="s">
        <v>130</v>
      </c>
      <c r="D66" s="74" t="e">
        <f>SUM(D68+D75+D85+D95+#REF!)</f>
        <v>#REF!</v>
      </c>
      <c r="E66" s="74" t="e">
        <f>SUM(E68+E75+E85+E95+#REF!)</f>
        <v>#REF!</v>
      </c>
      <c r="F66" s="74">
        <f>SUM(F68+F75+F85+F89)</f>
        <v>5323657.1628571432</v>
      </c>
      <c r="G66" s="74">
        <f t="shared" ref="G66:I66" si="26">SUM(G68+G75+G85+G89)</f>
        <v>706570.72969104024</v>
      </c>
      <c r="H66" s="74">
        <f t="shared" si="26"/>
        <v>610836.69000000006</v>
      </c>
      <c r="I66" s="74">
        <f t="shared" si="26"/>
        <v>610836.69000000006</v>
      </c>
      <c r="J66" s="54"/>
      <c r="K66" s="25"/>
      <c r="L66" s="25"/>
    </row>
    <row r="67" spans="1:12" s="56" customFormat="1" ht="12.75" customHeight="1" x14ac:dyDescent="0.2">
      <c r="A67" s="4"/>
      <c r="B67" s="2"/>
      <c r="C67" s="2"/>
      <c r="D67" s="74"/>
      <c r="E67" s="74"/>
      <c r="F67" s="74"/>
      <c r="G67" s="74"/>
      <c r="H67" s="74"/>
      <c r="I67" s="74"/>
      <c r="J67" s="54"/>
      <c r="K67" s="25"/>
      <c r="L67" s="25"/>
    </row>
    <row r="68" spans="1:12" s="56" customFormat="1" ht="12.75" customHeight="1" x14ac:dyDescent="0.2">
      <c r="A68" s="4"/>
      <c r="B68" s="2">
        <v>31</v>
      </c>
      <c r="C68" s="2" t="s">
        <v>17</v>
      </c>
      <c r="D68" s="74">
        <f>SUM(D69:D72)</f>
        <v>3158175</v>
      </c>
      <c r="E68" s="74">
        <f t="shared" ref="E68" si="27">SUM(E69:E72)</f>
        <v>3217253.28</v>
      </c>
      <c r="F68" s="74">
        <f>SUM(F69:F73)</f>
        <v>3333894.1328571429</v>
      </c>
      <c r="G68" s="74">
        <f t="shared" ref="G68:I68" si="28">SUM(G69:G73)</f>
        <v>442483.79226984439</v>
      </c>
      <c r="H68" s="74">
        <f t="shared" si="28"/>
        <v>426688.85000000003</v>
      </c>
      <c r="I68" s="74">
        <f t="shared" si="28"/>
        <v>426688.85000000003</v>
      </c>
      <c r="J68" s="54"/>
      <c r="K68" s="25"/>
      <c r="L68" s="25"/>
    </row>
    <row r="69" spans="1:12" s="56" customFormat="1" ht="12.75" customHeight="1" x14ac:dyDescent="0.2">
      <c r="A69" s="4">
        <v>11</v>
      </c>
      <c r="B69" s="4"/>
      <c r="C69" s="4" t="s">
        <v>124</v>
      </c>
      <c r="D69" s="75">
        <f>E330+D391</f>
        <v>20880</v>
      </c>
      <c r="E69" s="75">
        <f>F330+E391</f>
        <v>26454.6</v>
      </c>
      <c r="F69" s="75">
        <f>F330+F391</f>
        <v>30503.839999999997</v>
      </c>
      <c r="G69" s="75">
        <f>G330+G391</f>
        <v>4048.5553122304063</v>
      </c>
      <c r="H69" s="75">
        <f>H330+H391</f>
        <v>0</v>
      </c>
      <c r="I69" s="75">
        <f>I330+I391</f>
        <v>0</v>
      </c>
      <c r="J69" s="54"/>
      <c r="K69" s="25"/>
      <c r="L69" s="25"/>
    </row>
    <row r="70" spans="1:12" s="56" customFormat="1" ht="12.75" customHeight="1" x14ac:dyDescent="0.2">
      <c r="A70" s="4">
        <v>47</v>
      </c>
      <c r="B70" s="4"/>
      <c r="C70" s="4" t="s">
        <v>123</v>
      </c>
      <c r="D70" s="75">
        <f t="shared" ref="D70:I70" si="29">D208</f>
        <v>44000</v>
      </c>
      <c r="E70" s="75">
        <f t="shared" si="29"/>
        <v>44000</v>
      </c>
      <c r="F70" s="75">
        <f t="shared" si="29"/>
        <v>64420</v>
      </c>
      <c r="G70" s="75">
        <f t="shared" si="29"/>
        <v>8550.0033180702103</v>
      </c>
      <c r="H70" s="75">
        <f t="shared" si="29"/>
        <v>8550</v>
      </c>
      <c r="I70" s="75">
        <f t="shared" si="29"/>
        <v>8550</v>
      </c>
      <c r="J70" s="54"/>
      <c r="K70" s="25"/>
      <c r="L70" s="25"/>
    </row>
    <row r="71" spans="1:12" s="56" customFormat="1" ht="12.75" customHeight="1" x14ac:dyDescent="0.2">
      <c r="A71" s="4">
        <v>51</v>
      </c>
      <c r="B71" s="77"/>
      <c r="C71" s="4" t="s">
        <v>126</v>
      </c>
      <c r="D71" s="75">
        <f>D400</f>
        <v>89545</v>
      </c>
      <c r="E71" s="75">
        <f t="shared" ref="E71:I71" si="30">E400</f>
        <v>51548.68</v>
      </c>
      <c r="F71" s="75">
        <f t="shared" si="30"/>
        <v>88503.15</v>
      </c>
      <c r="G71" s="75">
        <f t="shared" si="30"/>
        <v>11746.386621540911</v>
      </c>
      <c r="H71" s="75">
        <f t="shared" si="30"/>
        <v>0</v>
      </c>
      <c r="I71" s="75">
        <f t="shared" si="30"/>
        <v>0</v>
      </c>
      <c r="J71" s="54"/>
      <c r="K71" s="25"/>
      <c r="L71" s="25"/>
    </row>
    <row r="72" spans="1:12" s="56" customFormat="1" ht="12.75" customHeight="1" x14ac:dyDescent="0.2">
      <c r="A72" s="4">
        <v>53</v>
      </c>
      <c r="B72" s="4"/>
      <c r="C72" s="4" t="s">
        <v>119</v>
      </c>
      <c r="D72" s="75">
        <f t="shared" ref="D72:I72" si="31">D155</f>
        <v>3003750</v>
      </c>
      <c r="E72" s="75">
        <f t="shared" si="31"/>
        <v>3095250</v>
      </c>
      <c r="F72" s="75">
        <f t="shared" si="31"/>
        <v>3095250</v>
      </c>
      <c r="G72" s="75">
        <f t="shared" si="31"/>
        <v>410810.27274537127</v>
      </c>
      <c r="H72" s="75">
        <f t="shared" si="31"/>
        <v>410810.27</v>
      </c>
      <c r="I72" s="75">
        <f t="shared" si="31"/>
        <v>410810.27</v>
      </c>
      <c r="J72" s="54"/>
      <c r="K72" s="25"/>
      <c r="L72" s="25"/>
    </row>
    <row r="73" spans="1:12" s="57" customFormat="1" ht="12.75" customHeight="1" x14ac:dyDescent="0.2">
      <c r="A73" s="4">
        <v>55</v>
      </c>
      <c r="B73" s="4"/>
      <c r="C73" s="4" t="s">
        <v>120</v>
      </c>
      <c r="D73" s="75"/>
      <c r="E73" s="75"/>
      <c r="F73" s="75">
        <f>F217+F226</f>
        <v>55217.142857142855</v>
      </c>
      <c r="G73" s="75">
        <f t="shared" ref="G73:I73" si="32">G217+G226</f>
        <v>7328.5742726316093</v>
      </c>
      <c r="H73" s="75">
        <f t="shared" si="32"/>
        <v>7328.58</v>
      </c>
      <c r="I73" s="75">
        <f t="shared" si="32"/>
        <v>7328.58</v>
      </c>
      <c r="J73" s="54"/>
      <c r="K73" s="25"/>
      <c r="L73" s="25"/>
    </row>
    <row r="74" spans="1:12" s="56" customFormat="1" ht="12.75" customHeight="1" x14ac:dyDescent="0.2">
      <c r="A74" s="4"/>
      <c r="B74" s="4"/>
      <c r="C74" s="4"/>
      <c r="D74" s="75"/>
      <c r="E74" s="75"/>
      <c r="F74" s="75"/>
      <c r="G74" s="75"/>
      <c r="H74" s="74"/>
      <c r="I74" s="74"/>
      <c r="J74" s="54"/>
      <c r="K74" s="25"/>
      <c r="L74" s="25"/>
    </row>
    <row r="75" spans="1:12" s="56" customFormat="1" ht="12.75" customHeight="1" x14ac:dyDescent="0.2">
      <c r="A75" s="4"/>
      <c r="B75" s="2">
        <v>32</v>
      </c>
      <c r="C75" s="2" t="s">
        <v>11</v>
      </c>
      <c r="D75" s="74">
        <f>SUM(D76:D83)</f>
        <v>0</v>
      </c>
      <c r="E75" s="74">
        <f t="shared" ref="E75" si="33">SUM(E76:E83)</f>
        <v>0</v>
      </c>
      <c r="F75" s="74">
        <f>SUM(F76:F83)</f>
        <v>1444675.1</v>
      </c>
      <c r="G75" s="74">
        <f t="shared" ref="G75:I75" si="34">SUM(G76:G83)</f>
        <v>191741.33651868071</v>
      </c>
      <c r="H75" s="74">
        <f t="shared" si="34"/>
        <v>111802.25</v>
      </c>
      <c r="I75" s="74">
        <f t="shared" si="34"/>
        <v>111802.25</v>
      </c>
      <c r="J75" s="54"/>
      <c r="K75" s="25"/>
      <c r="L75" s="25"/>
    </row>
    <row r="76" spans="1:12" s="56" customFormat="1" ht="12.75" customHeight="1" x14ac:dyDescent="0.2">
      <c r="A76" s="4">
        <v>11</v>
      </c>
      <c r="B76" s="4"/>
      <c r="C76" s="4" t="s">
        <v>124</v>
      </c>
      <c r="D76" s="75" t="s">
        <v>131</v>
      </c>
      <c r="E76" s="75"/>
      <c r="F76" s="75">
        <f>F166+F395</f>
        <v>182594.43</v>
      </c>
      <c r="G76" s="75">
        <f>G166+G395</f>
        <v>24234.445550467848</v>
      </c>
      <c r="H76" s="75">
        <f>H166+H395</f>
        <v>23969</v>
      </c>
      <c r="I76" s="75">
        <f>I166+I395</f>
        <v>23969</v>
      </c>
      <c r="J76" s="54"/>
      <c r="K76" s="25"/>
      <c r="L76" s="25"/>
    </row>
    <row r="77" spans="1:12" s="56" customFormat="1" ht="12.75" customHeight="1" x14ac:dyDescent="0.2">
      <c r="A77" s="4">
        <v>32</v>
      </c>
      <c r="B77" s="4"/>
      <c r="C77" s="4" t="s">
        <v>122</v>
      </c>
      <c r="D77" s="75"/>
      <c r="E77" s="75"/>
      <c r="F77" s="75">
        <f>F143</f>
        <v>71200</v>
      </c>
      <c r="G77" s="75">
        <f t="shared" ref="G77:I77" si="35">G143</f>
        <v>9449.8639591213741</v>
      </c>
      <c r="H77" s="75">
        <f t="shared" si="35"/>
        <v>9435.26</v>
      </c>
      <c r="I77" s="75">
        <f t="shared" si="35"/>
        <v>9435.26</v>
      </c>
      <c r="J77" s="54"/>
      <c r="K77" s="25"/>
      <c r="L77" s="25"/>
    </row>
    <row r="78" spans="1:12" s="56" customFormat="1" ht="12.75" customHeight="1" x14ac:dyDescent="0.2">
      <c r="A78" s="4">
        <v>47</v>
      </c>
      <c r="B78" s="4"/>
      <c r="C78" s="4" t="s">
        <v>123</v>
      </c>
      <c r="D78" s="75"/>
      <c r="E78" s="75"/>
      <c r="F78" s="75">
        <f>F194+F212</f>
        <v>101395.6</v>
      </c>
      <c r="G78" s="75">
        <f t="shared" ref="G78:I78" si="36">G194+G212</f>
        <v>13457.508792886056</v>
      </c>
      <c r="H78" s="75">
        <f t="shared" si="36"/>
        <v>15457.509999999998</v>
      </c>
      <c r="I78" s="75">
        <f t="shared" si="36"/>
        <v>15457.509999999998</v>
      </c>
      <c r="J78" s="54"/>
      <c r="K78" s="25"/>
      <c r="L78" s="25"/>
    </row>
    <row r="79" spans="1:12" s="56" customFormat="1" ht="12.75" customHeight="1" x14ac:dyDescent="0.2">
      <c r="A79" s="4">
        <v>48</v>
      </c>
      <c r="B79" s="77"/>
      <c r="C79" s="4" t="s">
        <v>125</v>
      </c>
      <c r="D79" s="75"/>
      <c r="E79" s="75"/>
      <c r="F79" s="75">
        <f>F125+F135+F343</f>
        <v>719360.27</v>
      </c>
      <c r="G79" s="75">
        <f>G125+G135+G343</f>
        <v>95475.515296303667</v>
      </c>
      <c r="H79" s="75">
        <f>H125+H135+H343</f>
        <v>15475.52</v>
      </c>
      <c r="I79" s="75">
        <f>I125+I135+I343</f>
        <v>15475.52</v>
      </c>
      <c r="J79" s="54"/>
      <c r="K79" s="25"/>
      <c r="L79" s="25"/>
    </row>
    <row r="80" spans="1:12" s="56" customFormat="1" ht="12.75" customHeight="1" x14ac:dyDescent="0.2">
      <c r="A80" s="4">
        <v>51</v>
      </c>
      <c r="B80" s="77"/>
      <c r="C80" s="4" t="s">
        <v>126</v>
      </c>
      <c r="D80" s="75"/>
      <c r="E80" s="75"/>
      <c r="F80" s="75">
        <f>F404</f>
        <v>5000</v>
      </c>
      <c r="G80" s="75">
        <f t="shared" ref="G80:I80" si="37">G404</f>
        <v>663.61404207313024</v>
      </c>
      <c r="H80" s="75">
        <f t="shared" si="37"/>
        <v>0</v>
      </c>
      <c r="I80" s="75">
        <f t="shared" si="37"/>
        <v>0</v>
      </c>
      <c r="J80" s="54"/>
      <c r="K80" s="25"/>
      <c r="L80" s="25"/>
    </row>
    <row r="81" spans="1:12" s="57" customFormat="1" ht="12.75" customHeight="1" x14ac:dyDescent="0.2">
      <c r="A81" s="4">
        <v>53</v>
      </c>
      <c r="B81" s="4"/>
      <c r="C81" s="4" t="s">
        <v>119</v>
      </c>
      <c r="D81" s="75"/>
      <c r="E81" s="75"/>
      <c r="F81" s="75">
        <f>F159+F280</f>
        <v>195000</v>
      </c>
      <c r="G81" s="75">
        <f t="shared" ref="G81:I81" si="38">G159+G280</f>
        <v>25880.947640852079</v>
      </c>
      <c r="H81" s="75">
        <f t="shared" si="38"/>
        <v>25880.95</v>
      </c>
      <c r="I81" s="75">
        <f t="shared" si="38"/>
        <v>25880.95</v>
      </c>
      <c r="J81" s="54"/>
      <c r="K81" s="25"/>
      <c r="L81" s="25"/>
    </row>
    <row r="82" spans="1:12" s="57" customFormat="1" ht="12.75" customHeight="1" x14ac:dyDescent="0.2">
      <c r="A82" s="4">
        <v>55</v>
      </c>
      <c r="B82" s="4"/>
      <c r="C82" s="4" t="s">
        <v>120</v>
      </c>
      <c r="D82" s="75"/>
      <c r="E82" s="75"/>
      <c r="F82" s="75">
        <f>F199+F203+F221+F230+F236+F250+F255+F268</f>
        <v>167124.79999999999</v>
      </c>
      <c r="G82" s="75">
        <f t="shared" ref="G82:I82" si="39">G199+G203+G221+G230+G236+G250+G255+G268</f>
        <v>22181.272811732699</v>
      </c>
      <c r="H82" s="75">
        <f t="shared" si="39"/>
        <v>21185.839999999997</v>
      </c>
      <c r="I82" s="75">
        <f t="shared" si="39"/>
        <v>21185.839999999997</v>
      </c>
      <c r="J82" s="54"/>
      <c r="K82" s="25"/>
      <c r="L82" s="25"/>
    </row>
    <row r="83" spans="1:12" s="56" customFormat="1" ht="12.75" customHeight="1" x14ac:dyDescent="0.2">
      <c r="A83" s="4">
        <v>63</v>
      </c>
      <c r="B83" s="4"/>
      <c r="C83" s="4" t="s">
        <v>118</v>
      </c>
      <c r="D83" s="75"/>
      <c r="E83" s="75"/>
      <c r="F83" s="75">
        <f>F275</f>
        <v>3000</v>
      </c>
      <c r="G83" s="75">
        <f t="shared" ref="G83:I83" si="40">G275</f>
        <v>398.16842524387812</v>
      </c>
      <c r="H83" s="75">
        <f t="shared" si="40"/>
        <v>398.17</v>
      </c>
      <c r="I83" s="75">
        <f t="shared" si="40"/>
        <v>398.17</v>
      </c>
      <c r="J83" s="54"/>
      <c r="K83" s="25"/>
      <c r="L83" s="25"/>
    </row>
    <row r="84" spans="1:12" s="57" customFormat="1" ht="12.75" customHeight="1" x14ac:dyDescent="0.2">
      <c r="A84" s="4"/>
      <c r="B84" s="4"/>
      <c r="C84" s="4"/>
      <c r="D84" s="75"/>
      <c r="E84" s="75"/>
      <c r="F84" s="75"/>
      <c r="G84" s="40"/>
      <c r="H84" s="75"/>
      <c r="I84" s="75"/>
      <c r="J84" s="54"/>
      <c r="K84" s="25"/>
      <c r="L84" s="25"/>
    </row>
    <row r="85" spans="1:12" s="56" customFormat="1" ht="12.75" customHeight="1" x14ac:dyDescent="0.2">
      <c r="A85" s="4"/>
      <c r="B85" s="2">
        <v>34</v>
      </c>
      <c r="C85" s="2" t="s">
        <v>25</v>
      </c>
      <c r="D85" s="74">
        <f>D86</f>
        <v>12800</v>
      </c>
      <c r="E85" s="74">
        <f>E86</f>
        <v>12800</v>
      </c>
      <c r="F85" s="74">
        <f>SUM(F86:F87)</f>
        <v>4500</v>
      </c>
      <c r="G85" s="74">
        <f t="shared" ref="G85:I85" si="41">SUM(G86:G87)</f>
        <v>597.25263786581729</v>
      </c>
      <c r="H85" s="74">
        <f t="shared" si="41"/>
        <v>597.25</v>
      </c>
      <c r="I85" s="74">
        <f t="shared" si="41"/>
        <v>597.25</v>
      </c>
      <c r="J85" s="54"/>
      <c r="K85" s="25"/>
      <c r="L85" s="25"/>
    </row>
    <row r="86" spans="1:12" s="56" customFormat="1" ht="12.75" customHeight="1" x14ac:dyDescent="0.2">
      <c r="A86" s="4">
        <v>48</v>
      </c>
      <c r="B86" s="77"/>
      <c r="C86" s="4" t="s">
        <v>125</v>
      </c>
      <c r="D86" s="75">
        <f>D281+D258</f>
        <v>12800</v>
      </c>
      <c r="E86" s="75">
        <f>E281+E258</f>
        <v>12800</v>
      </c>
      <c r="F86" s="75">
        <f>F130</f>
        <v>4000</v>
      </c>
      <c r="G86" s="75">
        <f t="shared" ref="G86:I86" si="42">G130</f>
        <v>530.89123365850423</v>
      </c>
      <c r="H86" s="75">
        <f t="shared" si="42"/>
        <v>530.89</v>
      </c>
      <c r="I86" s="75">
        <f t="shared" si="42"/>
        <v>530.89</v>
      </c>
      <c r="J86" s="54"/>
      <c r="K86" s="25"/>
      <c r="L86" s="25"/>
    </row>
    <row r="87" spans="1:12" s="57" customFormat="1" ht="12.75" customHeight="1" x14ac:dyDescent="0.2">
      <c r="A87" s="4">
        <v>32</v>
      </c>
      <c r="B87" s="4"/>
      <c r="C87" s="4" t="s">
        <v>122</v>
      </c>
      <c r="D87" s="75"/>
      <c r="E87" s="75"/>
      <c r="F87" s="75">
        <f>F148</f>
        <v>500</v>
      </c>
      <c r="G87" s="75">
        <f t="shared" ref="G87:I87" si="43">G148</f>
        <v>66.361404207313029</v>
      </c>
      <c r="H87" s="75">
        <f t="shared" si="43"/>
        <v>66.36</v>
      </c>
      <c r="I87" s="75">
        <f t="shared" si="43"/>
        <v>66.36</v>
      </c>
      <c r="J87" s="54"/>
      <c r="K87" s="25"/>
      <c r="L87" s="25"/>
    </row>
    <row r="88" spans="1:12" s="57" customFormat="1" ht="12.75" customHeight="1" x14ac:dyDescent="0.2">
      <c r="A88" s="4"/>
      <c r="B88" s="4"/>
      <c r="C88" s="4"/>
      <c r="D88" s="75"/>
      <c r="E88" s="75"/>
      <c r="F88" s="75"/>
      <c r="G88" s="75"/>
      <c r="H88" s="75"/>
      <c r="I88" s="75"/>
      <c r="J88" s="54"/>
      <c r="K88" s="25"/>
      <c r="L88" s="25"/>
    </row>
    <row r="89" spans="1:12" s="57" customFormat="1" ht="12.75" customHeight="1" x14ac:dyDescent="0.2">
      <c r="A89" s="4"/>
      <c r="B89" s="2">
        <v>37</v>
      </c>
      <c r="C89" s="2" t="s">
        <v>173</v>
      </c>
      <c r="D89" s="74">
        <f>D90</f>
        <v>13200</v>
      </c>
      <c r="E89" s="74">
        <f>E90</f>
        <v>13200</v>
      </c>
      <c r="F89" s="74">
        <f>SUM(F90:F91)</f>
        <v>540587.92999999993</v>
      </c>
      <c r="G89" s="74">
        <f t="shared" ref="G89" si="44">SUM(G90:G91)</f>
        <v>71748.348264649278</v>
      </c>
      <c r="H89" s="74">
        <f t="shared" ref="H89" si="45">SUM(H90:H91)</f>
        <v>71748.34</v>
      </c>
      <c r="I89" s="74">
        <f t="shared" ref="I89" si="46">SUM(I90:I91)</f>
        <v>71748.34</v>
      </c>
      <c r="J89" s="54"/>
      <c r="K89" s="25"/>
      <c r="L89" s="25"/>
    </row>
    <row r="90" spans="1:12" s="57" customFormat="1" ht="12.75" customHeight="1" x14ac:dyDescent="0.2">
      <c r="A90" s="4">
        <v>48</v>
      </c>
      <c r="B90" s="77"/>
      <c r="C90" s="4" t="s">
        <v>125</v>
      </c>
      <c r="D90" s="75">
        <f>D285+D262</f>
        <v>13200</v>
      </c>
      <c r="E90" s="75">
        <f>E285+E262</f>
        <v>13200</v>
      </c>
      <c r="F90" s="75">
        <f>F138</f>
        <v>485587.93</v>
      </c>
      <c r="G90" s="75">
        <f t="shared" ref="G90:I90" si="47">G138</f>
        <v>64448.593801844843</v>
      </c>
      <c r="H90" s="75">
        <f t="shared" si="47"/>
        <v>64448.59</v>
      </c>
      <c r="I90" s="75">
        <f t="shared" si="47"/>
        <v>64448.59</v>
      </c>
      <c r="J90" s="54"/>
      <c r="K90" s="25"/>
      <c r="L90" s="25"/>
    </row>
    <row r="91" spans="1:12" s="57" customFormat="1" ht="12.75" customHeight="1" x14ac:dyDescent="0.2">
      <c r="A91" s="4">
        <v>53</v>
      </c>
      <c r="B91" s="4"/>
      <c r="C91" s="4" t="s">
        <v>119</v>
      </c>
      <c r="D91" s="75"/>
      <c r="E91" s="75"/>
      <c r="F91" s="75">
        <f>F242</f>
        <v>55000</v>
      </c>
      <c r="G91" s="75">
        <f t="shared" ref="G91:I91" si="48">G242</f>
        <v>7299.7544628044325</v>
      </c>
      <c r="H91" s="75">
        <f t="shared" si="48"/>
        <v>7299.75</v>
      </c>
      <c r="I91" s="75">
        <f t="shared" si="48"/>
        <v>7299.75</v>
      </c>
      <c r="J91" s="54"/>
      <c r="K91" s="25"/>
      <c r="L91" s="25"/>
    </row>
    <row r="92" spans="1:12" s="57" customFormat="1" ht="12.75" customHeight="1" x14ac:dyDescent="0.2">
      <c r="A92" s="4"/>
      <c r="B92" s="4"/>
      <c r="C92" s="4"/>
      <c r="D92" s="75"/>
      <c r="E92" s="75"/>
      <c r="F92" s="75"/>
      <c r="G92" s="75"/>
      <c r="H92" s="75"/>
      <c r="I92" s="75"/>
      <c r="J92" s="54"/>
      <c r="K92" s="25"/>
      <c r="L92" s="25"/>
    </row>
    <row r="93" spans="1:12" s="10" customFormat="1" ht="12.75" customHeight="1" x14ac:dyDescent="0.2">
      <c r="A93" s="2"/>
      <c r="B93" s="2">
        <v>4</v>
      </c>
      <c r="C93" s="2" t="s">
        <v>174</v>
      </c>
      <c r="D93" s="74"/>
      <c r="E93" s="74"/>
      <c r="F93" s="74">
        <f>F95</f>
        <v>199500</v>
      </c>
      <c r="G93" s="74">
        <f t="shared" ref="G93:I93" si="49">G95</f>
        <v>26478.200278717894</v>
      </c>
      <c r="H93" s="74">
        <f t="shared" si="49"/>
        <v>4180.7700000000004</v>
      </c>
      <c r="I93" s="74">
        <f t="shared" si="49"/>
        <v>4180.7700000000004</v>
      </c>
      <c r="J93" s="72"/>
      <c r="K93" s="73"/>
      <c r="L93" s="73"/>
    </row>
    <row r="94" spans="1:12" s="56" customFormat="1" ht="12.75" customHeight="1" x14ac:dyDescent="0.2">
      <c r="A94" s="4"/>
      <c r="B94" s="4"/>
      <c r="C94" s="4"/>
      <c r="D94" s="75"/>
      <c r="E94" s="75"/>
      <c r="F94" s="75"/>
      <c r="G94" s="75"/>
      <c r="H94" s="75"/>
      <c r="I94" s="75"/>
      <c r="J94" s="54"/>
      <c r="K94" s="25"/>
      <c r="L94" s="25"/>
    </row>
    <row r="95" spans="1:12" s="56" customFormat="1" ht="12.75" customHeight="1" x14ac:dyDescent="0.2">
      <c r="A95" s="4"/>
      <c r="B95" s="2">
        <v>42</v>
      </c>
      <c r="C95" s="2" t="s">
        <v>172</v>
      </c>
      <c r="D95" s="74">
        <f>SUM(D96:D97)</f>
        <v>69850</v>
      </c>
      <c r="E95" s="74">
        <f>SUM(E96:E97)</f>
        <v>71700</v>
      </c>
      <c r="F95" s="74">
        <f>SUM(F96:F98)</f>
        <v>199500</v>
      </c>
      <c r="G95" s="74">
        <f t="shared" ref="G95:I95" si="50">SUM(G96:G98)</f>
        <v>26478.200278717894</v>
      </c>
      <c r="H95" s="74">
        <f t="shared" si="50"/>
        <v>4180.7700000000004</v>
      </c>
      <c r="I95" s="74">
        <f t="shared" si="50"/>
        <v>4180.7700000000004</v>
      </c>
      <c r="J95" s="54"/>
      <c r="K95" s="25"/>
      <c r="L95" s="25"/>
    </row>
    <row r="96" spans="1:12" s="56" customFormat="1" ht="12.75" customHeight="1" x14ac:dyDescent="0.2">
      <c r="A96" s="4">
        <v>32</v>
      </c>
      <c r="B96" s="4"/>
      <c r="C96" s="4" t="s">
        <v>122</v>
      </c>
      <c r="D96" s="75">
        <v>69850</v>
      </c>
      <c r="E96" s="75">
        <v>71700</v>
      </c>
      <c r="F96" s="75">
        <f>F150</f>
        <v>168000</v>
      </c>
      <c r="G96" s="75">
        <f t="shared" ref="G96:I96" si="51">G150</f>
        <v>22297.431813657175</v>
      </c>
      <c r="H96" s="75">
        <f t="shared" si="51"/>
        <v>0</v>
      </c>
      <c r="I96" s="75">
        <f t="shared" si="51"/>
        <v>0</v>
      </c>
      <c r="J96" s="54"/>
      <c r="K96" s="25"/>
      <c r="L96" s="25"/>
    </row>
    <row r="97" spans="1:12" s="56" customFormat="1" ht="12.75" customHeight="1" x14ac:dyDescent="0.2">
      <c r="A97" s="4">
        <v>53</v>
      </c>
      <c r="B97" s="4"/>
      <c r="C97" s="4" t="s">
        <v>119</v>
      </c>
      <c r="D97" s="75">
        <v>0</v>
      </c>
      <c r="E97" s="75">
        <v>0</v>
      </c>
      <c r="F97" s="75">
        <f>F245+F374</f>
        <v>11500</v>
      </c>
      <c r="G97" s="75">
        <f>G245+G374</f>
        <v>1526.3122967681995</v>
      </c>
      <c r="H97" s="75">
        <f>H245+H374</f>
        <v>1526.31</v>
      </c>
      <c r="I97" s="75">
        <f>I245+I374</f>
        <v>1526.31</v>
      </c>
      <c r="J97" s="54"/>
      <c r="K97" s="25"/>
      <c r="L97" s="25"/>
    </row>
    <row r="98" spans="1:12" s="57" customFormat="1" ht="12.75" customHeight="1" x14ac:dyDescent="0.2">
      <c r="A98" s="4">
        <v>55</v>
      </c>
      <c r="B98" s="4"/>
      <c r="C98" s="4" t="s">
        <v>120</v>
      </c>
      <c r="D98" s="75"/>
      <c r="E98" s="75"/>
      <c r="F98" s="75">
        <f>F369</f>
        <v>20000</v>
      </c>
      <c r="G98" s="75">
        <f t="shared" ref="G98:I98" si="52">G369</f>
        <v>2654.4561682925209</v>
      </c>
      <c r="H98" s="75">
        <f t="shared" si="52"/>
        <v>2654.46</v>
      </c>
      <c r="I98" s="75">
        <f t="shared" si="52"/>
        <v>2654.46</v>
      </c>
      <c r="J98" s="54"/>
      <c r="K98" s="25"/>
      <c r="L98" s="25"/>
    </row>
    <row r="99" spans="1:12" s="56" customFormat="1" ht="12.75" customHeight="1" x14ac:dyDescent="0.2">
      <c r="A99" s="4"/>
      <c r="B99" s="4"/>
      <c r="C99" s="4"/>
      <c r="D99" s="75"/>
      <c r="E99" s="75"/>
      <c r="F99" s="75"/>
      <c r="G99" s="75"/>
      <c r="H99" s="74"/>
      <c r="I99" s="74"/>
      <c r="J99" s="54"/>
      <c r="K99" s="25"/>
      <c r="L99" s="25"/>
    </row>
    <row r="100" spans="1:12" s="56" customFormat="1" ht="12.75" customHeight="1" x14ac:dyDescent="0.2">
      <c r="A100" s="4"/>
      <c r="B100" s="24"/>
      <c r="C100" s="4"/>
      <c r="D100" s="75"/>
      <c r="E100" s="75"/>
      <c r="F100" s="75"/>
      <c r="G100" s="75"/>
      <c r="H100" s="74"/>
      <c r="I100" s="74"/>
      <c r="J100" s="54"/>
      <c r="K100" s="25"/>
      <c r="L100" s="25"/>
    </row>
    <row r="101" spans="1:12" s="56" customFormat="1" ht="12.75" customHeight="1" x14ac:dyDescent="0.2">
      <c r="A101" s="4"/>
      <c r="B101" s="101" t="s">
        <v>176</v>
      </c>
      <c r="C101" s="102"/>
      <c r="D101" s="74" t="e">
        <f>D66</f>
        <v>#REF!</v>
      </c>
      <c r="E101" s="74" t="e">
        <f>E66</f>
        <v>#REF!</v>
      </c>
      <c r="F101" s="74">
        <f>F66+F93</f>
        <v>5523157.1628571432</v>
      </c>
      <c r="G101" s="74">
        <f t="shared" ref="G101:I101" si="53">G66+G93</f>
        <v>733048.92996975814</v>
      </c>
      <c r="H101" s="74">
        <f t="shared" si="53"/>
        <v>615017.46000000008</v>
      </c>
      <c r="I101" s="74">
        <f t="shared" si="53"/>
        <v>615017.46000000008</v>
      </c>
      <c r="J101" s="54"/>
      <c r="K101" s="25"/>
      <c r="L101" s="25"/>
    </row>
    <row r="102" spans="1:12" s="56" customFormat="1" ht="12.75" customHeight="1" x14ac:dyDescent="0.2">
      <c r="A102" s="55"/>
      <c r="B102" s="60"/>
      <c r="C102" s="60"/>
      <c r="D102" s="61"/>
      <c r="E102" s="61"/>
      <c r="F102" s="61"/>
      <c r="G102" s="61"/>
      <c r="H102" s="61"/>
      <c r="I102" s="61"/>
      <c r="J102" s="54"/>
      <c r="K102" s="25"/>
      <c r="L102" s="25"/>
    </row>
    <row r="103" spans="1:12" s="56" customFormat="1" ht="12.75" customHeight="1" x14ac:dyDescent="0.2">
      <c r="A103" s="55"/>
      <c r="B103" s="60"/>
      <c r="C103" s="60"/>
      <c r="D103" s="61"/>
      <c r="E103" s="61"/>
      <c r="F103" s="61"/>
      <c r="G103" s="61"/>
      <c r="H103" s="61"/>
      <c r="I103" s="61"/>
      <c r="J103" s="54"/>
      <c r="K103" s="25"/>
      <c r="L103" s="25"/>
    </row>
    <row r="104" spans="1:12" ht="12.75" customHeight="1" x14ac:dyDescent="0.2">
      <c r="A104" s="22"/>
      <c r="B104" s="5"/>
      <c r="C104" s="5"/>
      <c r="D104" s="1"/>
      <c r="E104" s="1"/>
      <c r="F104" s="1">
        <f>F109-F101</f>
        <v>0</v>
      </c>
      <c r="G104" s="1"/>
      <c r="H104" s="1"/>
      <c r="K104" s="25"/>
    </row>
    <row r="105" spans="1:12" ht="24.75" customHeight="1" x14ac:dyDescent="0.2">
      <c r="A105" s="103" t="s">
        <v>115</v>
      </c>
      <c r="B105" s="103"/>
      <c r="C105" s="103"/>
      <c r="D105" s="103"/>
      <c r="E105" s="103"/>
      <c r="F105" s="103"/>
      <c r="G105" s="103"/>
      <c r="H105" s="103"/>
      <c r="I105" s="25"/>
      <c r="J105" s="25"/>
    </row>
    <row r="106" spans="1:12" x14ac:dyDescent="0.2">
      <c r="A106" s="22"/>
      <c r="B106" s="104" t="s">
        <v>4</v>
      </c>
      <c r="C106" s="105"/>
      <c r="D106" s="105"/>
      <c r="E106" s="105"/>
      <c r="F106" s="105"/>
      <c r="G106" s="105"/>
      <c r="H106" s="105"/>
      <c r="I106" s="38"/>
    </row>
    <row r="107" spans="1:12" ht="25.5" x14ac:dyDescent="0.2">
      <c r="A107" s="62" t="s">
        <v>16</v>
      </c>
      <c r="B107" s="62" t="s">
        <v>3</v>
      </c>
      <c r="C107" s="62" t="s">
        <v>129</v>
      </c>
      <c r="D107" s="3" t="s">
        <v>99</v>
      </c>
      <c r="E107" s="3" t="s">
        <v>104</v>
      </c>
      <c r="F107" s="3" t="s">
        <v>112</v>
      </c>
      <c r="G107" s="3" t="s">
        <v>111</v>
      </c>
      <c r="H107" s="3" t="s">
        <v>100</v>
      </c>
      <c r="I107" s="3" t="s">
        <v>110</v>
      </c>
      <c r="K107" s="25"/>
    </row>
    <row r="108" spans="1:12" x14ac:dyDescent="0.2">
      <c r="A108" s="2"/>
      <c r="B108" s="59"/>
      <c r="C108" s="7"/>
      <c r="D108" s="3"/>
      <c r="E108" s="3"/>
      <c r="F108" s="3"/>
      <c r="G108" s="3"/>
      <c r="H108" s="3"/>
      <c r="I108" s="3"/>
      <c r="K108" s="25"/>
    </row>
    <row r="109" spans="1:12" x14ac:dyDescent="0.2">
      <c r="A109" s="59"/>
      <c r="B109" s="64"/>
      <c r="C109" s="63" t="s">
        <v>133</v>
      </c>
      <c r="D109" s="33" t="e">
        <f>SUM(D154+D112+D124+D134+D166+D175+D181+D186+D198+D202+D225+D216+D207+D235+D249+D254+D258+D262+D267+D285+D295+D342+D300+D306+D142+D150+D241+D244+D194+D319+D323+D274+D280+D335+D348+D355+D361+D373+D379+D383+D368+D390+D399)</f>
        <v>#REF!</v>
      </c>
      <c r="E109" s="33" t="e">
        <f>SUM(E154+E112+E124+E134+E166+E175+E181+E186+E198+E202+E225+E216+E207+E235+E249+E254+E258+E262+E267+E285+E295+E342+E300+E306+E142+E150+E241+E244+E194+E319+E323+E274+E280+E329+E335+E348+E355+E361+E373+E379+E383+E368+E390+E399)</f>
        <v>#REF!</v>
      </c>
      <c r="F109" s="33">
        <f>SUM(F154+F112+F124+F134+F166+F175+F181+F186+F198+F202+F225+F216+F207+F235+F249+F254+F258+F262+F267+F285+F295+F342+F300+F306+F142+F150+F241+F244+F194+F319+F323+F274+F280+F329+F335+F348+F355+F361+F373+F379+F383+F368+F390+F399)</f>
        <v>5523157.1628571432</v>
      </c>
      <c r="G109" s="33">
        <f>SUM(G154+G112+G124+G134+G166+G175+G181+G186+G198+G202+G225+G216+G207+G235+G249+G254+G258+G262+G267+G285+G295+G342+G300+G306+G142+G150+G241+G244+G194+G319+G323+G274+G280+G329+G335+G348+G355+G361+G373+G379+G383+G368+G390+G399)</f>
        <v>733048.92996975814</v>
      </c>
      <c r="H109" s="33">
        <f>SUM(H154+H112+H124+H134+H166+H175+H181+H186+H198+H202+H225+H216+H207+H235+H249+H254+H267+H285+H295+H342+H300+H306+H142+H150+H242+H244+H194+H274+H280+H335+H348+H355+H361+H373+H379+H383+H368)</f>
        <v>615017.46</v>
      </c>
      <c r="I109" s="33">
        <f>SUM(I154+I112+I124+I134+I166+I175+I181+I186+I198+I202+I225+I216+I207+I235+I249+I254+I267+I285+I295+I342+I300+I306+I142+I150+I242+I244+I194+I274+I280+I335+I348+I355+I361+I373+I379+I383+I368)</f>
        <v>615017.46</v>
      </c>
      <c r="K109" s="25"/>
    </row>
    <row r="110" spans="1:12" hidden="1" x14ac:dyDescent="0.2">
      <c r="A110" s="6" t="s">
        <v>97</v>
      </c>
      <c r="B110" s="116" t="s">
        <v>98</v>
      </c>
      <c r="C110" s="117"/>
      <c r="D110" s="40"/>
      <c r="E110" s="40"/>
      <c r="F110" s="40"/>
      <c r="G110" s="40"/>
      <c r="H110" s="40"/>
      <c r="I110" s="40"/>
    </row>
    <row r="111" spans="1:12" hidden="1" x14ac:dyDescent="0.2">
      <c r="A111" s="26" t="s">
        <v>95</v>
      </c>
      <c r="B111" s="118" t="s">
        <v>96</v>
      </c>
      <c r="C111" s="117"/>
      <c r="D111" s="40"/>
      <c r="E111" s="40"/>
      <c r="F111" s="40"/>
      <c r="G111" s="40"/>
      <c r="H111" s="40"/>
      <c r="I111" s="40"/>
    </row>
    <row r="112" spans="1:12" hidden="1" x14ac:dyDescent="0.2">
      <c r="A112" s="6"/>
      <c r="B112" s="2">
        <v>3</v>
      </c>
      <c r="C112" s="46" t="s">
        <v>10</v>
      </c>
      <c r="D112" s="33">
        <f>D113+D117</f>
        <v>73500</v>
      </c>
      <c r="E112" s="33">
        <f>E113+E117</f>
        <v>83746.92</v>
      </c>
      <c r="F112" s="33">
        <f>F113+F117</f>
        <v>0</v>
      </c>
      <c r="G112" s="33">
        <f>G113+G117</f>
        <v>0</v>
      </c>
      <c r="H112" s="33">
        <f>H113+H117</f>
        <v>0</v>
      </c>
      <c r="I112" s="40"/>
    </row>
    <row r="113" spans="1:11" hidden="1" x14ac:dyDescent="0.2">
      <c r="A113" s="6"/>
      <c r="B113" s="2">
        <v>31</v>
      </c>
      <c r="C113" s="2" t="s">
        <v>17</v>
      </c>
      <c r="D113" s="33">
        <f>SUM(D114:D116)</f>
        <v>69000</v>
      </c>
      <c r="E113" s="33">
        <f>SUM(E114:E116)</f>
        <v>80000</v>
      </c>
      <c r="F113" s="33">
        <f>SUM(F114:F116)</f>
        <v>0</v>
      </c>
      <c r="G113" s="33">
        <f>SUM(G114:G116)</f>
        <v>0</v>
      </c>
      <c r="H113" s="33">
        <v>0</v>
      </c>
      <c r="I113" s="40"/>
      <c r="K113" s="25"/>
    </row>
    <row r="114" spans="1:11" hidden="1" x14ac:dyDescent="0.2">
      <c r="A114" s="6"/>
      <c r="B114" s="27">
        <v>311</v>
      </c>
      <c r="C114" s="20" t="s">
        <v>9</v>
      </c>
      <c r="D114" s="40">
        <v>59227.47</v>
      </c>
      <c r="E114" s="40">
        <v>68669.53</v>
      </c>
      <c r="F114" s="40"/>
      <c r="G114" s="40">
        <f>F114/7.5345</f>
        <v>0</v>
      </c>
      <c r="H114" s="40"/>
      <c r="I114" s="40"/>
    </row>
    <row r="115" spans="1:11" hidden="1" x14ac:dyDescent="0.2">
      <c r="A115" s="6"/>
      <c r="B115" s="27">
        <v>312</v>
      </c>
      <c r="C115" s="20" t="s">
        <v>74</v>
      </c>
      <c r="D115" s="40"/>
      <c r="E115" s="40"/>
      <c r="F115" s="40"/>
      <c r="G115" s="40"/>
      <c r="H115" s="40"/>
      <c r="I115" s="40"/>
    </row>
    <row r="116" spans="1:11" hidden="1" x14ac:dyDescent="0.2">
      <c r="A116" s="6"/>
      <c r="B116" s="27">
        <v>313</v>
      </c>
      <c r="C116" s="20" t="s">
        <v>18</v>
      </c>
      <c r="D116" s="40">
        <v>9772.5300000000007</v>
      </c>
      <c r="E116" s="40">
        <v>11330.47</v>
      </c>
      <c r="F116" s="40"/>
      <c r="G116" s="40">
        <f>F116/7.5345</f>
        <v>0</v>
      </c>
      <c r="H116" s="40"/>
      <c r="I116" s="40"/>
    </row>
    <row r="117" spans="1:11" hidden="1" x14ac:dyDescent="0.2">
      <c r="A117" s="6"/>
      <c r="B117" s="28">
        <v>32</v>
      </c>
      <c r="C117" s="29" t="s">
        <v>11</v>
      </c>
      <c r="D117" s="33">
        <f>SUM(D118:D119)</f>
        <v>4500</v>
      </c>
      <c r="E117" s="33">
        <f>SUM(E118:E119)</f>
        <v>3746.92</v>
      </c>
      <c r="F117" s="33">
        <f>SUM(F118:F119)</f>
        <v>0</v>
      </c>
      <c r="G117" s="33">
        <f>SUM(G118:G119)</f>
        <v>0</v>
      </c>
      <c r="H117" s="33">
        <v>0</v>
      </c>
      <c r="I117" s="40"/>
    </row>
    <row r="118" spans="1:11" hidden="1" x14ac:dyDescent="0.2">
      <c r="A118" s="6"/>
      <c r="B118" s="27">
        <v>321</v>
      </c>
      <c r="C118" s="20" t="s">
        <v>19</v>
      </c>
      <c r="D118" s="40">
        <v>4500</v>
      </c>
      <c r="E118" s="40">
        <v>3746.92</v>
      </c>
      <c r="F118" s="40"/>
      <c r="G118" s="40">
        <f>F118/7.5345</f>
        <v>0</v>
      </c>
      <c r="H118" s="40"/>
      <c r="I118" s="40"/>
    </row>
    <row r="119" spans="1:11" hidden="1" x14ac:dyDescent="0.2">
      <c r="A119" s="6"/>
      <c r="B119" s="17"/>
      <c r="C119" s="18"/>
      <c r="D119" s="40"/>
      <c r="E119" s="40"/>
      <c r="F119" s="40"/>
      <c r="G119" s="40"/>
      <c r="H119" s="40"/>
      <c r="I119" s="40"/>
    </row>
    <row r="120" spans="1:11" s="57" customFormat="1" x14ac:dyDescent="0.2">
      <c r="A120" s="6"/>
      <c r="B120" s="17"/>
      <c r="C120" s="18"/>
      <c r="D120" s="40"/>
      <c r="E120" s="40"/>
      <c r="F120" s="40"/>
      <c r="G120" s="40"/>
      <c r="H120" s="40"/>
      <c r="I120" s="40"/>
    </row>
    <row r="121" spans="1:11" s="10" customFormat="1" ht="15" customHeight="1" x14ac:dyDescent="0.2">
      <c r="A121" s="66">
        <v>2101</v>
      </c>
      <c r="B121" s="119" t="s">
        <v>31</v>
      </c>
      <c r="C121" s="120"/>
      <c r="D121" s="33"/>
      <c r="E121" s="33"/>
      <c r="F121" s="33"/>
      <c r="G121" s="33"/>
      <c r="H121" s="39"/>
      <c r="I121" s="39"/>
    </row>
    <row r="122" spans="1:11" ht="15.75" customHeight="1" x14ac:dyDescent="0.2">
      <c r="A122" s="67" t="s">
        <v>32</v>
      </c>
      <c r="B122" s="106" t="s">
        <v>35</v>
      </c>
      <c r="C122" s="107"/>
      <c r="D122" s="40"/>
      <c r="E122" s="40"/>
      <c r="F122" s="40"/>
      <c r="G122" s="40"/>
      <c r="H122" s="41"/>
      <c r="I122" s="41"/>
    </row>
    <row r="123" spans="1:11" ht="15" customHeight="1" x14ac:dyDescent="0.2">
      <c r="A123" s="67">
        <v>48005</v>
      </c>
      <c r="B123" s="89" t="s">
        <v>132</v>
      </c>
      <c r="C123" s="90"/>
      <c r="D123" s="40"/>
      <c r="E123" s="40"/>
      <c r="F123" s="40"/>
      <c r="G123" s="40"/>
      <c r="H123" s="69"/>
      <c r="I123" s="69"/>
      <c r="K123" s="23"/>
    </row>
    <row r="124" spans="1:11" ht="15" customHeight="1" x14ac:dyDescent="0.2">
      <c r="A124" s="67"/>
      <c r="B124" s="35">
        <v>3</v>
      </c>
      <c r="C124" s="65" t="s">
        <v>10</v>
      </c>
      <c r="D124" s="40">
        <f t="shared" ref="D124:E124" si="54">SUM(D125+D130)</f>
        <v>109800</v>
      </c>
      <c r="E124" s="40">
        <f t="shared" si="54"/>
        <v>109800</v>
      </c>
      <c r="F124" s="40">
        <f t="shared" ref="F124:G124" si="55">SUM(F125+F130)</f>
        <v>109800.26999999999</v>
      </c>
      <c r="G124" s="40">
        <f t="shared" si="55"/>
        <v>14573.00019908421</v>
      </c>
      <c r="H124" s="40">
        <f t="shared" ref="H124:I124" si="56">SUM(H125+H130)</f>
        <v>14573</v>
      </c>
      <c r="I124" s="40">
        <f t="shared" si="56"/>
        <v>14573</v>
      </c>
      <c r="J124" s="25"/>
      <c r="K124" s="23"/>
    </row>
    <row r="125" spans="1:11" x14ac:dyDescent="0.2">
      <c r="A125" s="67"/>
      <c r="B125" s="27" t="s">
        <v>0</v>
      </c>
      <c r="C125" s="20" t="s">
        <v>11</v>
      </c>
      <c r="D125" s="40">
        <f>SUM(D126:D129)</f>
        <v>105800</v>
      </c>
      <c r="E125" s="40">
        <f>SUM(E126:E129)</f>
        <v>105800</v>
      </c>
      <c r="F125" s="40">
        <f>SUM(F126:F129)</f>
        <v>105800.26999999999</v>
      </c>
      <c r="G125" s="40">
        <f>SUM(G126:G129)</f>
        <v>14042.108965425707</v>
      </c>
      <c r="H125" s="32">
        <v>14042.11</v>
      </c>
      <c r="I125" s="32">
        <f>H125</f>
        <v>14042.11</v>
      </c>
    </row>
    <row r="126" spans="1:11" hidden="1" x14ac:dyDescent="0.2">
      <c r="A126" s="67"/>
      <c r="B126" s="27">
        <v>321</v>
      </c>
      <c r="C126" s="20" t="s">
        <v>21</v>
      </c>
      <c r="D126" s="40">
        <v>12500</v>
      </c>
      <c r="E126" s="40">
        <v>12500</v>
      </c>
      <c r="F126" s="40">
        <v>12500</v>
      </c>
      <c r="G126" s="40">
        <f t="shared" ref="G126:G131" si="57">F126/7.5345</f>
        <v>1659.0351051828256</v>
      </c>
      <c r="H126" s="42"/>
      <c r="I126" s="42"/>
    </row>
    <row r="127" spans="1:11" hidden="1" x14ac:dyDescent="0.2">
      <c r="A127" s="67"/>
      <c r="B127" s="27">
        <v>322</v>
      </c>
      <c r="C127" s="20" t="s">
        <v>12</v>
      </c>
      <c r="D127" s="40">
        <v>44220</v>
      </c>
      <c r="E127" s="40">
        <v>44220</v>
      </c>
      <c r="F127" s="40">
        <v>44220</v>
      </c>
      <c r="G127" s="40">
        <f t="shared" si="57"/>
        <v>5869.0025880947642</v>
      </c>
      <c r="H127" s="42"/>
      <c r="I127" s="42"/>
    </row>
    <row r="128" spans="1:11" hidden="1" x14ac:dyDescent="0.2">
      <c r="A128" s="67"/>
      <c r="B128" s="27">
        <v>323</v>
      </c>
      <c r="C128" s="20" t="s">
        <v>22</v>
      </c>
      <c r="D128" s="40">
        <v>47000</v>
      </c>
      <c r="E128" s="40">
        <v>47500</v>
      </c>
      <c r="F128" s="40">
        <v>47500.27</v>
      </c>
      <c r="G128" s="40">
        <f t="shared" si="57"/>
        <v>6304.3692348530085</v>
      </c>
      <c r="H128" s="42"/>
      <c r="I128" s="42"/>
    </row>
    <row r="129" spans="1:12" hidden="1" x14ac:dyDescent="0.2">
      <c r="A129" s="67"/>
      <c r="B129" s="27">
        <v>329</v>
      </c>
      <c r="C129" s="31" t="s">
        <v>8</v>
      </c>
      <c r="D129" s="40">
        <v>2080</v>
      </c>
      <c r="E129" s="40">
        <v>1580</v>
      </c>
      <c r="F129" s="40">
        <v>1580</v>
      </c>
      <c r="G129" s="40">
        <f t="shared" si="57"/>
        <v>209.70203729510916</v>
      </c>
      <c r="H129" s="42"/>
      <c r="I129" s="42"/>
    </row>
    <row r="130" spans="1:12" x14ac:dyDescent="0.2">
      <c r="A130" s="67"/>
      <c r="B130" s="27">
        <v>34</v>
      </c>
      <c r="C130" s="31" t="s">
        <v>25</v>
      </c>
      <c r="D130" s="40">
        <f>SUM(D131)</f>
        <v>4000</v>
      </c>
      <c r="E130" s="40">
        <f>SUM(E131)</f>
        <v>4000</v>
      </c>
      <c r="F130" s="40">
        <f>SUM(F131)</f>
        <v>4000</v>
      </c>
      <c r="G130" s="40">
        <f>SUM(G131)</f>
        <v>530.89123365850423</v>
      </c>
      <c r="H130" s="32">
        <v>530.89</v>
      </c>
      <c r="I130" s="32">
        <f>H130</f>
        <v>530.89</v>
      </c>
    </row>
    <row r="131" spans="1:12" hidden="1" x14ac:dyDescent="0.2">
      <c r="A131" s="67"/>
      <c r="B131" s="27">
        <v>343</v>
      </c>
      <c r="C131" s="31" t="s">
        <v>23</v>
      </c>
      <c r="D131" s="40">
        <v>4000</v>
      </c>
      <c r="E131" s="40">
        <v>4000</v>
      </c>
      <c r="F131" s="40">
        <v>4000</v>
      </c>
      <c r="G131" s="40">
        <f t="shared" si="57"/>
        <v>530.89123365850423</v>
      </c>
      <c r="H131" s="32"/>
      <c r="I131" s="32"/>
      <c r="L131" s="25"/>
    </row>
    <row r="132" spans="1:12" x14ac:dyDescent="0.2">
      <c r="A132" s="67" t="s">
        <v>33</v>
      </c>
      <c r="B132" s="108" t="s">
        <v>34</v>
      </c>
      <c r="C132" s="109"/>
      <c r="D132" s="40"/>
      <c r="E132" s="40"/>
      <c r="F132" s="40"/>
      <c r="G132" s="40"/>
      <c r="H132" s="32"/>
      <c r="I132" s="32"/>
      <c r="L132" s="25"/>
    </row>
    <row r="133" spans="1:12" x14ac:dyDescent="0.2">
      <c r="A133" s="67">
        <v>48005</v>
      </c>
      <c r="B133" s="89" t="s">
        <v>132</v>
      </c>
      <c r="C133" s="90"/>
      <c r="D133" s="40"/>
      <c r="E133" s="40"/>
      <c r="F133" s="40"/>
      <c r="G133" s="40"/>
      <c r="H133" s="32"/>
      <c r="I133" s="32"/>
      <c r="L133" s="25"/>
    </row>
    <row r="134" spans="1:12" x14ac:dyDescent="0.2">
      <c r="A134" s="67"/>
      <c r="B134" s="17">
        <v>3</v>
      </c>
      <c r="C134" s="65" t="s">
        <v>10</v>
      </c>
      <c r="D134" s="40">
        <f t="shared" ref="D134:I134" si="58">D135+D138</f>
        <v>390194</v>
      </c>
      <c r="E134" s="40">
        <f t="shared" si="58"/>
        <v>496388.25</v>
      </c>
      <c r="F134" s="40">
        <f t="shared" si="58"/>
        <v>496387.93</v>
      </c>
      <c r="G134" s="40">
        <f t="shared" si="58"/>
        <v>65882.000132722809</v>
      </c>
      <c r="H134" s="40">
        <f t="shared" si="58"/>
        <v>65882</v>
      </c>
      <c r="I134" s="40">
        <f t="shared" si="58"/>
        <v>65882</v>
      </c>
      <c r="L134" s="25"/>
    </row>
    <row r="135" spans="1:12" x14ac:dyDescent="0.2">
      <c r="A135" s="67"/>
      <c r="B135" s="27" t="s">
        <v>0</v>
      </c>
      <c r="C135" s="20" t="s">
        <v>11</v>
      </c>
      <c r="D135" s="40">
        <f>SUM(D136:D137)</f>
        <v>4500</v>
      </c>
      <c r="E135" s="40">
        <f>SUM(E136:E137)</f>
        <v>10800</v>
      </c>
      <c r="F135" s="40">
        <f>SUM(F136:F137)</f>
        <v>10800</v>
      </c>
      <c r="G135" s="40">
        <f>SUM(G136:G137)</f>
        <v>1433.4063308779614</v>
      </c>
      <c r="H135" s="32">
        <v>1433.41</v>
      </c>
      <c r="I135" s="32">
        <f>H135</f>
        <v>1433.41</v>
      </c>
      <c r="L135" s="25"/>
    </row>
    <row r="136" spans="1:12" hidden="1" x14ac:dyDescent="0.2">
      <c r="A136" s="67"/>
      <c r="B136" s="17">
        <v>322</v>
      </c>
      <c r="C136" s="18" t="s">
        <v>12</v>
      </c>
      <c r="D136" s="40">
        <v>0</v>
      </c>
      <c r="E136" s="40">
        <v>0</v>
      </c>
      <c r="F136" s="40">
        <v>0</v>
      </c>
      <c r="G136" s="40">
        <v>0</v>
      </c>
      <c r="H136" s="32"/>
      <c r="I136" s="32"/>
      <c r="L136" s="25"/>
    </row>
    <row r="137" spans="1:12" hidden="1" x14ac:dyDescent="0.2">
      <c r="A137" s="67"/>
      <c r="B137" s="24">
        <v>323</v>
      </c>
      <c r="C137" s="20" t="s">
        <v>29</v>
      </c>
      <c r="D137" s="40">
        <v>4500</v>
      </c>
      <c r="E137" s="40">
        <v>10800</v>
      </c>
      <c r="F137" s="40">
        <v>10800</v>
      </c>
      <c r="G137" s="40">
        <f t="shared" ref="G137:G139" si="59">F137/7.5345</f>
        <v>1433.4063308779614</v>
      </c>
      <c r="H137" s="32"/>
      <c r="I137" s="32"/>
      <c r="L137" s="25"/>
    </row>
    <row r="138" spans="1:12" x14ac:dyDescent="0.2">
      <c r="A138" s="67"/>
      <c r="B138" s="17">
        <v>37</v>
      </c>
      <c r="C138" s="31" t="s">
        <v>66</v>
      </c>
      <c r="D138" s="40">
        <f>D139</f>
        <v>385694</v>
      </c>
      <c r="E138" s="40">
        <f>E139</f>
        <v>485588.25</v>
      </c>
      <c r="F138" s="40">
        <f>F139</f>
        <v>485587.93</v>
      </c>
      <c r="G138" s="40">
        <f>G139</f>
        <v>64448.593801844843</v>
      </c>
      <c r="H138" s="40">
        <v>64448.59</v>
      </c>
      <c r="I138" s="40">
        <f>H138</f>
        <v>64448.59</v>
      </c>
    </row>
    <row r="139" spans="1:12" hidden="1" x14ac:dyDescent="0.2">
      <c r="A139" s="67"/>
      <c r="B139" s="17">
        <v>372</v>
      </c>
      <c r="C139" s="31" t="s">
        <v>24</v>
      </c>
      <c r="D139" s="40">
        <v>385694</v>
      </c>
      <c r="E139" s="40">
        <v>485588.25</v>
      </c>
      <c r="F139" s="40">
        <v>485587.93</v>
      </c>
      <c r="G139" s="40">
        <f t="shared" si="59"/>
        <v>64448.593801844843</v>
      </c>
      <c r="H139" s="40"/>
      <c r="I139" s="40"/>
    </row>
    <row r="140" spans="1:12" ht="12.75" customHeight="1" x14ac:dyDescent="0.2">
      <c r="A140" s="67" t="s">
        <v>94</v>
      </c>
      <c r="B140" s="87" t="s">
        <v>153</v>
      </c>
      <c r="C140" s="88"/>
      <c r="D140" s="40"/>
      <c r="E140" s="40"/>
      <c r="F140" s="40"/>
      <c r="G140" s="40"/>
      <c r="H140" s="40"/>
      <c r="I140" s="40"/>
    </row>
    <row r="141" spans="1:12" ht="12.75" customHeight="1" x14ac:dyDescent="0.2">
      <c r="A141" s="67">
        <v>32300</v>
      </c>
      <c r="B141" s="85" t="s">
        <v>152</v>
      </c>
      <c r="C141" s="86"/>
      <c r="D141" s="40"/>
      <c r="E141" s="40"/>
      <c r="F141" s="40"/>
      <c r="G141" s="40"/>
      <c r="H141" s="40"/>
      <c r="I141" s="40"/>
    </row>
    <row r="142" spans="1:12" ht="12.75" customHeight="1" x14ac:dyDescent="0.2">
      <c r="A142" s="58"/>
      <c r="B142" s="27">
        <v>3</v>
      </c>
      <c r="C142" s="31" t="s">
        <v>10</v>
      </c>
      <c r="D142" s="40">
        <f t="shared" ref="D142:I142" si="60">D143+D148</f>
        <v>90500</v>
      </c>
      <c r="E142" s="40">
        <f t="shared" si="60"/>
        <v>71700</v>
      </c>
      <c r="F142" s="40">
        <f t="shared" si="60"/>
        <v>71700</v>
      </c>
      <c r="G142" s="40">
        <f t="shared" si="60"/>
        <v>9516.2253633286873</v>
      </c>
      <c r="H142" s="40">
        <f t="shared" si="60"/>
        <v>9501.6200000000008</v>
      </c>
      <c r="I142" s="40">
        <f t="shared" si="60"/>
        <v>9501.6200000000008</v>
      </c>
    </row>
    <row r="143" spans="1:12" ht="12.75" customHeight="1" x14ac:dyDescent="0.2">
      <c r="A143" s="67"/>
      <c r="B143" s="27">
        <v>32</v>
      </c>
      <c r="C143" s="31" t="s">
        <v>28</v>
      </c>
      <c r="D143" s="40">
        <f>SUM(D144:D147)</f>
        <v>88500</v>
      </c>
      <c r="E143" s="40">
        <f>SUM(E144:E147)</f>
        <v>71200</v>
      </c>
      <c r="F143" s="40">
        <f>SUM(F144:F147)</f>
        <v>71200</v>
      </c>
      <c r="G143" s="40">
        <f>SUM(G144:G147)</f>
        <v>9449.8639591213741</v>
      </c>
      <c r="H143" s="40">
        <v>9435.26</v>
      </c>
      <c r="I143" s="40">
        <f>H143</f>
        <v>9435.26</v>
      </c>
    </row>
    <row r="144" spans="1:12" ht="12.75" hidden="1" customHeight="1" x14ac:dyDescent="0.2">
      <c r="A144" s="67"/>
      <c r="B144" s="27">
        <v>321</v>
      </c>
      <c r="C144" s="20" t="s">
        <v>21</v>
      </c>
      <c r="D144" s="40">
        <v>5000</v>
      </c>
      <c r="E144" s="40">
        <v>700</v>
      </c>
      <c r="F144" s="40">
        <v>700</v>
      </c>
      <c r="G144" s="40">
        <f t="shared" ref="G144:G151" si="61">F144/7.5345</f>
        <v>92.905965890238235</v>
      </c>
      <c r="H144" s="40"/>
      <c r="I144" s="40"/>
    </row>
    <row r="145" spans="1:12" ht="12.75" hidden="1" customHeight="1" x14ac:dyDescent="0.2">
      <c r="A145" s="67"/>
      <c r="B145" s="27">
        <v>322</v>
      </c>
      <c r="C145" s="31" t="s">
        <v>12</v>
      </c>
      <c r="D145" s="40">
        <v>60000</v>
      </c>
      <c r="E145" s="40">
        <v>63000</v>
      </c>
      <c r="F145" s="40">
        <v>66000</v>
      </c>
      <c r="G145" s="40">
        <f t="shared" si="61"/>
        <v>8759.7053553653186</v>
      </c>
      <c r="H145" s="40"/>
      <c r="I145" s="40"/>
    </row>
    <row r="146" spans="1:12" ht="12.75" hidden="1" customHeight="1" x14ac:dyDescent="0.2">
      <c r="A146" s="67"/>
      <c r="B146" s="27">
        <v>323</v>
      </c>
      <c r="C146" s="31" t="s">
        <v>22</v>
      </c>
      <c r="D146" s="40">
        <v>23000</v>
      </c>
      <c r="E146" s="40">
        <v>7000</v>
      </c>
      <c r="F146" s="40">
        <v>4000</v>
      </c>
      <c r="G146" s="40">
        <f t="shared" si="61"/>
        <v>530.89123365850423</v>
      </c>
      <c r="H146" s="40"/>
      <c r="I146" s="40"/>
    </row>
    <row r="147" spans="1:12" ht="12.75" hidden="1" customHeight="1" x14ac:dyDescent="0.2">
      <c r="A147" s="67"/>
      <c r="B147" s="17">
        <v>329</v>
      </c>
      <c r="C147" s="18" t="s">
        <v>8</v>
      </c>
      <c r="D147" s="40">
        <v>500</v>
      </c>
      <c r="E147" s="40">
        <v>500</v>
      </c>
      <c r="F147" s="40">
        <v>500</v>
      </c>
      <c r="G147" s="40">
        <f t="shared" si="61"/>
        <v>66.361404207313029</v>
      </c>
      <c r="H147" s="40"/>
      <c r="I147" s="40"/>
    </row>
    <row r="148" spans="1:12" ht="12.75" customHeight="1" x14ac:dyDescent="0.2">
      <c r="A148" s="67"/>
      <c r="B148" s="27">
        <v>34</v>
      </c>
      <c r="C148" s="31" t="s">
        <v>25</v>
      </c>
      <c r="D148" s="40">
        <f>D149</f>
        <v>2000</v>
      </c>
      <c r="E148" s="40">
        <f>E149</f>
        <v>500</v>
      </c>
      <c r="F148" s="40">
        <f>F149</f>
        <v>500</v>
      </c>
      <c r="G148" s="40">
        <f>G149</f>
        <v>66.361404207313029</v>
      </c>
      <c r="H148" s="40">
        <v>66.36</v>
      </c>
      <c r="I148" s="40">
        <f>H148</f>
        <v>66.36</v>
      </c>
    </row>
    <row r="149" spans="1:12" ht="12.75" hidden="1" customHeight="1" x14ac:dyDescent="0.2">
      <c r="A149" s="67"/>
      <c r="B149" s="27">
        <v>343</v>
      </c>
      <c r="C149" s="31" t="s">
        <v>23</v>
      </c>
      <c r="D149" s="40">
        <v>2000</v>
      </c>
      <c r="E149" s="40">
        <v>500</v>
      </c>
      <c r="F149" s="40">
        <v>500</v>
      </c>
      <c r="G149" s="40">
        <f t="shared" si="61"/>
        <v>66.361404207313029</v>
      </c>
      <c r="H149" s="40"/>
      <c r="I149" s="40"/>
    </row>
    <row r="150" spans="1:12" ht="12.75" customHeight="1" x14ac:dyDescent="0.2">
      <c r="A150" s="67"/>
      <c r="B150" s="27">
        <v>42</v>
      </c>
      <c r="C150" s="70" t="s">
        <v>26</v>
      </c>
      <c r="D150" s="40" t="e">
        <f>D151+#REF!</f>
        <v>#REF!</v>
      </c>
      <c r="E150" s="40" t="e">
        <f>E151+#REF!</f>
        <v>#REF!</v>
      </c>
      <c r="F150" s="40">
        <f>F151</f>
        <v>168000</v>
      </c>
      <c r="G150" s="40">
        <f>G151</f>
        <v>22297.431813657175</v>
      </c>
      <c r="H150" s="40"/>
      <c r="I150" s="40"/>
    </row>
    <row r="151" spans="1:12" ht="12.75" hidden="1" customHeight="1" x14ac:dyDescent="0.2">
      <c r="A151" s="67"/>
      <c r="B151" s="27">
        <v>422</v>
      </c>
      <c r="C151" s="20" t="s">
        <v>27</v>
      </c>
      <c r="D151" s="40">
        <v>180000</v>
      </c>
      <c r="E151" s="40">
        <v>213000</v>
      </c>
      <c r="F151" s="40">
        <v>168000</v>
      </c>
      <c r="G151" s="40">
        <f t="shared" si="61"/>
        <v>22297.431813657175</v>
      </c>
      <c r="H151" s="40">
        <v>0</v>
      </c>
      <c r="I151" s="40"/>
    </row>
    <row r="152" spans="1:12" x14ac:dyDescent="0.2">
      <c r="A152" s="68" t="s">
        <v>95</v>
      </c>
      <c r="B152" s="96" t="s">
        <v>136</v>
      </c>
      <c r="C152" s="97"/>
      <c r="D152" s="40"/>
      <c r="E152" s="40"/>
      <c r="F152" s="40"/>
      <c r="G152" s="40"/>
      <c r="H152" s="41"/>
      <c r="I152" s="41"/>
    </row>
    <row r="153" spans="1:12" ht="15" customHeight="1" x14ac:dyDescent="0.2">
      <c r="A153" s="68" t="s">
        <v>117</v>
      </c>
      <c r="B153" s="96" t="s">
        <v>135</v>
      </c>
      <c r="C153" s="97"/>
      <c r="D153" s="40"/>
      <c r="E153" s="40"/>
      <c r="F153" s="40"/>
      <c r="G153" s="40"/>
      <c r="H153" s="41"/>
      <c r="I153" s="41"/>
      <c r="L153" s="25"/>
    </row>
    <row r="154" spans="1:12" ht="15" customHeight="1" x14ac:dyDescent="0.2">
      <c r="A154" s="58"/>
      <c r="B154" s="4">
        <v>3</v>
      </c>
      <c r="C154" s="71" t="s">
        <v>10</v>
      </c>
      <c r="D154" s="40">
        <f t="shared" ref="D154:I154" si="62">D155+D159</f>
        <v>3155750</v>
      </c>
      <c r="E154" s="40">
        <f t="shared" si="62"/>
        <v>3310250</v>
      </c>
      <c r="F154" s="40">
        <f t="shared" si="62"/>
        <v>3280250</v>
      </c>
      <c r="G154" s="40">
        <f t="shared" si="62"/>
        <v>435363.99230207707</v>
      </c>
      <c r="H154" s="40">
        <f t="shared" si="62"/>
        <v>435363.99</v>
      </c>
      <c r="I154" s="40">
        <f t="shared" si="62"/>
        <v>435363.99</v>
      </c>
    </row>
    <row r="155" spans="1:12" ht="15" customHeight="1" x14ac:dyDescent="0.2">
      <c r="A155" s="68"/>
      <c r="B155" s="4">
        <v>31</v>
      </c>
      <c r="C155" s="4" t="s">
        <v>17</v>
      </c>
      <c r="D155" s="40">
        <f>SUM(D156:D158)</f>
        <v>3003750</v>
      </c>
      <c r="E155" s="40">
        <f>SUM(E156:E158)</f>
        <v>3095250</v>
      </c>
      <c r="F155" s="40">
        <f>SUM(F156:F158)</f>
        <v>3095250</v>
      </c>
      <c r="G155" s="40">
        <f>SUM(G156:G158)</f>
        <v>410810.27274537127</v>
      </c>
      <c r="H155" s="40">
        <v>410810.27</v>
      </c>
      <c r="I155" s="40">
        <f>H155</f>
        <v>410810.27</v>
      </c>
      <c r="K155" s="25"/>
    </row>
    <row r="156" spans="1:12" hidden="1" x14ac:dyDescent="0.2">
      <c r="A156" s="68"/>
      <c r="B156" s="27">
        <v>311</v>
      </c>
      <c r="C156" s="20" t="s">
        <v>9</v>
      </c>
      <c r="D156" s="40">
        <v>2485000</v>
      </c>
      <c r="E156" s="40">
        <v>2560000</v>
      </c>
      <c r="F156" s="40">
        <v>2560000</v>
      </c>
      <c r="G156" s="40">
        <f>F156/7.5345</f>
        <v>339770.38954144268</v>
      </c>
      <c r="H156" s="40"/>
      <c r="I156" s="40"/>
      <c r="K156" s="25"/>
      <c r="L156" s="25"/>
    </row>
    <row r="157" spans="1:12" hidden="1" x14ac:dyDescent="0.2">
      <c r="A157" s="68"/>
      <c r="B157" s="27">
        <v>312</v>
      </c>
      <c r="C157" s="20" t="s">
        <v>74</v>
      </c>
      <c r="D157" s="40">
        <v>114500</v>
      </c>
      <c r="E157" s="40">
        <v>114500</v>
      </c>
      <c r="F157" s="40">
        <v>114500</v>
      </c>
      <c r="G157" s="40">
        <f>F157/7.5345</f>
        <v>15196.761563474682</v>
      </c>
      <c r="H157" s="40"/>
      <c r="I157" s="40"/>
    </row>
    <row r="158" spans="1:12" hidden="1" x14ac:dyDescent="0.2">
      <c r="A158" s="68"/>
      <c r="B158" s="27">
        <v>313</v>
      </c>
      <c r="C158" s="20" t="s">
        <v>18</v>
      </c>
      <c r="D158" s="40">
        <v>404250</v>
      </c>
      <c r="E158" s="40">
        <v>420750</v>
      </c>
      <c r="F158" s="40">
        <v>420750</v>
      </c>
      <c r="G158" s="40">
        <f>F158/7.5345</f>
        <v>55843.121640453908</v>
      </c>
      <c r="H158" s="40"/>
      <c r="I158" s="40"/>
    </row>
    <row r="159" spans="1:12" x14ac:dyDescent="0.2">
      <c r="A159" s="68"/>
      <c r="B159" s="27">
        <v>32</v>
      </c>
      <c r="C159" s="20" t="s">
        <v>11</v>
      </c>
      <c r="D159" s="40">
        <f>SUM(D160:D161)</f>
        <v>152000</v>
      </c>
      <c r="E159" s="40">
        <f>SUM(E160:E161)</f>
        <v>215000</v>
      </c>
      <c r="F159" s="40">
        <f>SUM(F160:F161)</f>
        <v>185000</v>
      </c>
      <c r="G159" s="40">
        <f>SUM(G160:G161)</f>
        <v>24553.719556705819</v>
      </c>
      <c r="H159" s="40">
        <v>24553.72</v>
      </c>
      <c r="I159" s="40">
        <f>H159</f>
        <v>24553.72</v>
      </c>
    </row>
    <row r="160" spans="1:12" ht="12.75" hidden="1" customHeight="1" x14ac:dyDescent="0.2">
      <c r="A160" s="68"/>
      <c r="B160" s="27">
        <v>321</v>
      </c>
      <c r="C160" s="20" t="s">
        <v>19</v>
      </c>
      <c r="D160" s="40">
        <v>140000</v>
      </c>
      <c r="E160" s="40">
        <v>170000</v>
      </c>
      <c r="F160" s="40">
        <v>170000</v>
      </c>
      <c r="G160" s="40">
        <f>F160/7.5345</f>
        <v>22562.877430486427</v>
      </c>
      <c r="H160" s="40"/>
      <c r="I160" s="40"/>
    </row>
    <row r="161" spans="1:9" ht="12.75" hidden="1" customHeight="1" x14ac:dyDescent="0.2">
      <c r="A161" s="68"/>
      <c r="B161" s="17">
        <v>329</v>
      </c>
      <c r="C161" s="18" t="s">
        <v>8</v>
      </c>
      <c r="D161" s="40">
        <v>12000</v>
      </c>
      <c r="E161" s="40">
        <v>45000</v>
      </c>
      <c r="F161" s="40">
        <v>15000</v>
      </c>
      <c r="G161" s="40">
        <f>F161/7.5345</f>
        <v>1990.8421262193906</v>
      </c>
      <c r="H161" s="40"/>
      <c r="I161" s="40"/>
    </row>
    <row r="162" spans="1:9" s="57" customFormat="1" x14ac:dyDescent="0.2">
      <c r="A162" s="68"/>
      <c r="B162" s="17"/>
      <c r="C162" s="18"/>
      <c r="D162" s="40"/>
      <c r="E162" s="40"/>
      <c r="F162" s="40"/>
      <c r="G162" s="40"/>
      <c r="H162" s="40"/>
      <c r="I162" s="40"/>
    </row>
    <row r="163" spans="1:9" s="10" customFormat="1" ht="12.75" customHeight="1" x14ac:dyDescent="0.2">
      <c r="A163" s="66">
        <v>2102</v>
      </c>
      <c r="B163" s="110" t="s">
        <v>134</v>
      </c>
      <c r="C163" s="111"/>
      <c r="D163" s="33"/>
      <c r="E163" s="33"/>
      <c r="F163" s="33"/>
      <c r="G163" s="33"/>
      <c r="H163" s="33"/>
      <c r="I163" s="33"/>
    </row>
    <row r="164" spans="1:9" x14ac:dyDescent="0.2">
      <c r="A164" s="67" t="s">
        <v>37</v>
      </c>
      <c r="B164" s="112" t="s">
        <v>38</v>
      </c>
      <c r="C164" s="113"/>
      <c r="D164" s="40"/>
      <c r="E164" s="40"/>
      <c r="F164" s="40"/>
      <c r="G164" s="40"/>
      <c r="H164" s="40"/>
      <c r="I164" s="40"/>
    </row>
    <row r="165" spans="1:9" x14ac:dyDescent="0.2">
      <c r="A165" s="67">
        <v>11001</v>
      </c>
      <c r="B165" s="89" t="s">
        <v>137</v>
      </c>
      <c r="C165" s="90"/>
      <c r="D165" s="40"/>
      <c r="E165" s="40"/>
      <c r="F165" s="40"/>
      <c r="G165" s="40"/>
      <c r="H165" s="40"/>
      <c r="I165" s="40"/>
    </row>
    <row r="166" spans="1:9" x14ac:dyDescent="0.2">
      <c r="A166" s="67"/>
      <c r="B166" s="17">
        <v>3</v>
      </c>
      <c r="C166" s="65" t="s">
        <v>10</v>
      </c>
      <c r="D166" s="40">
        <f t="shared" ref="D166:I166" si="63">D167+D171</f>
        <v>138451.64000000001</v>
      </c>
      <c r="E166" s="40">
        <f t="shared" ref="E166:F166" si="64">E167+E171</f>
        <v>180596.5</v>
      </c>
      <c r="F166" s="40">
        <f t="shared" si="64"/>
        <v>180594.43</v>
      </c>
      <c r="G166" s="40">
        <f t="shared" ref="G166" si="65">G167+G171</f>
        <v>23968.999933638595</v>
      </c>
      <c r="H166" s="40">
        <f t="shared" si="63"/>
        <v>23969</v>
      </c>
      <c r="I166" s="40">
        <f t="shared" si="63"/>
        <v>23969</v>
      </c>
    </row>
    <row r="167" spans="1:9" x14ac:dyDescent="0.2">
      <c r="A167" s="67"/>
      <c r="B167" s="27" t="s">
        <v>0</v>
      </c>
      <c r="C167" s="20" t="s">
        <v>11</v>
      </c>
      <c r="D167" s="40">
        <f>SUM(D168:D170)</f>
        <v>138451.64000000001</v>
      </c>
      <c r="E167" s="40">
        <f>SUM(E168:E170)</f>
        <v>180596.5</v>
      </c>
      <c r="F167" s="40">
        <f>SUM(F168:F170)</f>
        <v>180594.43</v>
      </c>
      <c r="G167" s="40">
        <f>SUM(G168:G170)</f>
        <v>23968.999933638595</v>
      </c>
      <c r="H167" s="32">
        <v>23969</v>
      </c>
      <c r="I167" s="40">
        <v>23969</v>
      </c>
    </row>
    <row r="168" spans="1:9" hidden="1" x14ac:dyDescent="0.2">
      <c r="A168" s="67"/>
      <c r="B168" s="17">
        <v>322</v>
      </c>
      <c r="C168" s="18" t="s">
        <v>12</v>
      </c>
      <c r="D168" s="40">
        <v>120000</v>
      </c>
      <c r="E168" s="40">
        <v>160000</v>
      </c>
      <c r="F168" s="40">
        <v>160000</v>
      </c>
      <c r="G168" s="40">
        <f t="shared" ref="G168:G170" si="66">F168/7.5345</f>
        <v>21235.649346340168</v>
      </c>
      <c r="H168" s="40"/>
      <c r="I168" s="40"/>
    </row>
    <row r="169" spans="1:9" hidden="1" x14ac:dyDescent="0.2">
      <c r="A169" s="67"/>
      <c r="B169" s="24">
        <v>323</v>
      </c>
      <c r="C169" s="20" t="s">
        <v>29</v>
      </c>
      <c r="D169" s="40">
        <v>6431.36</v>
      </c>
      <c r="E169" s="40">
        <v>7492.5</v>
      </c>
      <c r="F169" s="40">
        <v>7490.43</v>
      </c>
      <c r="G169" s="40">
        <f t="shared" si="66"/>
        <v>994.15090583316737</v>
      </c>
      <c r="H169" s="40"/>
      <c r="I169" s="40"/>
    </row>
    <row r="170" spans="1:9" hidden="1" x14ac:dyDescent="0.2">
      <c r="A170" s="67"/>
      <c r="B170" s="17">
        <v>329</v>
      </c>
      <c r="C170" s="18" t="s">
        <v>8</v>
      </c>
      <c r="D170" s="40">
        <v>12020.28</v>
      </c>
      <c r="E170" s="40">
        <v>13104</v>
      </c>
      <c r="F170" s="40">
        <v>13104</v>
      </c>
      <c r="G170" s="40">
        <f t="shared" si="66"/>
        <v>1739.1996814652598</v>
      </c>
      <c r="H170" s="40"/>
      <c r="I170" s="40"/>
    </row>
    <row r="171" spans="1:9" hidden="1" x14ac:dyDescent="0.2">
      <c r="A171" s="67"/>
      <c r="B171" s="17">
        <v>37</v>
      </c>
      <c r="C171" s="31" t="s">
        <v>66</v>
      </c>
      <c r="D171" s="40">
        <f>D172</f>
        <v>0</v>
      </c>
      <c r="E171" s="40">
        <f>E172</f>
        <v>0</v>
      </c>
      <c r="F171" s="40">
        <f>F172</f>
        <v>0</v>
      </c>
      <c r="G171" s="40">
        <f>G172</f>
        <v>0</v>
      </c>
      <c r="H171" s="40"/>
      <c r="I171" s="40">
        <f>H171</f>
        <v>0</v>
      </c>
    </row>
    <row r="172" spans="1:9" hidden="1" x14ac:dyDescent="0.2">
      <c r="A172" s="67"/>
      <c r="B172" s="17">
        <v>372</v>
      </c>
      <c r="C172" s="31" t="s">
        <v>24</v>
      </c>
      <c r="D172" s="40"/>
      <c r="E172" s="40"/>
      <c r="F172" s="40"/>
      <c r="G172" s="40"/>
      <c r="H172" s="40"/>
      <c r="I172" s="40"/>
    </row>
    <row r="173" spans="1:9" hidden="1" x14ac:dyDescent="0.2">
      <c r="A173" s="67" t="s">
        <v>70</v>
      </c>
      <c r="B173" s="89" t="s">
        <v>71</v>
      </c>
      <c r="C173" s="90"/>
      <c r="D173" s="40"/>
      <c r="E173" s="40"/>
      <c r="F173" s="40"/>
      <c r="G173" s="40"/>
      <c r="H173" s="40"/>
      <c r="I173" s="40"/>
    </row>
    <row r="174" spans="1:9" hidden="1" x14ac:dyDescent="0.2">
      <c r="A174" s="58"/>
      <c r="B174" s="16" t="s">
        <v>30</v>
      </c>
      <c r="C174" s="34" t="s">
        <v>71</v>
      </c>
      <c r="D174" s="40"/>
      <c r="E174" s="40"/>
      <c r="F174" s="40"/>
      <c r="G174" s="40"/>
      <c r="H174" s="40"/>
      <c r="I174" s="40"/>
    </row>
    <row r="175" spans="1:9" hidden="1" x14ac:dyDescent="0.2">
      <c r="A175" s="67"/>
      <c r="B175" s="27">
        <v>3</v>
      </c>
      <c r="C175" s="31" t="s">
        <v>10</v>
      </c>
      <c r="D175" s="40">
        <f>D176</f>
        <v>0</v>
      </c>
      <c r="E175" s="40">
        <f>E176</f>
        <v>1165</v>
      </c>
      <c r="F175" s="40">
        <f>F176</f>
        <v>0</v>
      </c>
      <c r="G175" s="40">
        <f>G176</f>
        <v>0</v>
      </c>
      <c r="H175" s="40"/>
      <c r="I175" s="40"/>
    </row>
    <row r="176" spans="1:9" hidden="1" x14ac:dyDescent="0.2">
      <c r="A176" s="67"/>
      <c r="B176" s="27">
        <v>32</v>
      </c>
      <c r="C176" s="31" t="s">
        <v>28</v>
      </c>
      <c r="D176" s="40">
        <f>SUM(D177:D178)</f>
        <v>0</v>
      </c>
      <c r="E176" s="40">
        <f>SUM(E177:E178)</f>
        <v>1165</v>
      </c>
      <c r="F176" s="40">
        <f>SUM(F177:F178)</f>
        <v>0</v>
      </c>
      <c r="G176" s="40">
        <f>SUM(G177:G178)</f>
        <v>0</v>
      </c>
      <c r="H176" s="32"/>
      <c r="I176" s="40">
        <f>H176</f>
        <v>0</v>
      </c>
    </row>
    <row r="177" spans="1:9" hidden="1" x14ac:dyDescent="0.2">
      <c r="A177" s="67"/>
      <c r="B177" s="27">
        <v>321</v>
      </c>
      <c r="C177" s="20" t="s">
        <v>21</v>
      </c>
      <c r="D177" s="40">
        <v>0</v>
      </c>
      <c r="E177" s="40">
        <v>1165</v>
      </c>
      <c r="F177" s="40"/>
      <c r="G177" s="40">
        <f t="shared" ref="G177" si="67">F177/7.5345</f>
        <v>0</v>
      </c>
      <c r="H177" s="40"/>
      <c r="I177" s="40"/>
    </row>
    <row r="178" spans="1:9" hidden="1" x14ac:dyDescent="0.2">
      <c r="A178" s="67"/>
      <c r="B178" s="24">
        <v>323</v>
      </c>
      <c r="C178" s="20" t="s">
        <v>29</v>
      </c>
      <c r="D178" s="40">
        <v>0</v>
      </c>
      <c r="E178" s="40">
        <v>0</v>
      </c>
      <c r="F178" s="40">
        <v>0</v>
      </c>
      <c r="G178" s="40">
        <v>0</v>
      </c>
      <c r="H178" s="40"/>
      <c r="I178" s="40"/>
    </row>
    <row r="179" spans="1:9" x14ac:dyDescent="0.2">
      <c r="A179" s="67"/>
      <c r="B179" s="24"/>
      <c r="C179" s="30"/>
      <c r="D179" s="40"/>
      <c r="E179" s="40"/>
      <c r="F179" s="40"/>
      <c r="G179" s="40"/>
      <c r="H179" s="40"/>
      <c r="I179" s="40"/>
    </row>
    <row r="180" spans="1:9" hidden="1" x14ac:dyDescent="0.2">
      <c r="A180" s="67" t="s">
        <v>93</v>
      </c>
      <c r="B180" s="16" t="s">
        <v>30</v>
      </c>
      <c r="C180" s="34" t="s">
        <v>68</v>
      </c>
      <c r="D180" s="40"/>
      <c r="E180" s="40"/>
      <c r="F180" s="40"/>
      <c r="G180" s="40"/>
      <c r="H180" s="40"/>
      <c r="I180" s="40"/>
    </row>
    <row r="181" spans="1:9" hidden="1" x14ac:dyDescent="0.2">
      <c r="A181" s="67"/>
      <c r="B181" s="27">
        <v>3</v>
      </c>
      <c r="C181" s="31" t="s">
        <v>10</v>
      </c>
      <c r="D181" s="40">
        <f t="shared" ref="D181:I181" si="68">D182</f>
        <v>0</v>
      </c>
      <c r="E181" s="40">
        <f t="shared" si="68"/>
        <v>0</v>
      </c>
      <c r="F181" s="40">
        <f t="shared" si="68"/>
        <v>0</v>
      </c>
      <c r="G181" s="40">
        <f t="shared" si="68"/>
        <v>0</v>
      </c>
      <c r="H181" s="40">
        <f t="shared" si="68"/>
        <v>0</v>
      </c>
      <c r="I181" s="40">
        <f t="shared" si="68"/>
        <v>0</v>
      </c>
    </row>
    <row r="182" spans="1:9" hidden="1" x14ac:dyDescent="0.2">
      <c r="A182" s="67"/>
      <c r="B182" s="27">
        <v>32</v>
      </c>
      <c r="C182" s="31" t="s">
        <v>28</v>
      </c>
      <c r="D182" s="40">
        <f>SUM(D183:D185)</f>
        <v>0</v>
      </c>
      <c r="E182" s="40">
        <f>SUM(E183:E185)</f>
        <v>0</v>
      </c>
      <c r="F182" s="40">
        <f>SUM(F183:F185)</f>
        <v>0</v>
      </c>
      <c r="G182" s="40">
        <f>SUM(G183:G185)</f>
        <v>0</v>
      </c>
      <c r="H182" s="32"/>
      <c r="I182" s="40"/>
    </row>
    <row r="183" spans="1:9" hidden="1" x14ac:dyDescent="0.2">
      <c r="A183" s="67"/>
      <c r="B183" s="27">
        <v>321</v>
      </c>
      <c r="C183" s="20" t="s">
        <v>21</v>
      </c>
      <c r="D183" s="40">
        <v>0</v>
      </c>
      <c r="E183" s="40">
        <v>0</v>
      </c>
      <c r="F183" s="40">
        <v>0</v>
      </c>
      <c r="G183" s="40">
        <v>0</v>
      </c>
      <c r="H183" s="32"/>
      <c r="I183" s="40"/>
    </row>
    <row r="184" spans="1:9" hidden="1" x14ac:dyDescent="0.2">
      <c r="A184" s="67"/>
      <c r="B184" s="24">
        <v>323</v>
      </c>
      <c r="C184" s="20" t="s">
        <v>29</v>
      </c>
      <c r="D184" s="40">
        <v>0</v>
      </c>
      <c r="E184" s="40">
        <v>0</v>
      </c>
      <c r="F184" s="40">
        <v>0</v>
      </c>
      <c r="G184" s="40">
        <v>0</v>
      </c>
      <c r="H184" s="32"/>
      <c r="I184" s="40"/>
    </row>
    <row r="185" spans="1:9" hidden="1" x14ac:dyDescent="0.2">
      <c r="A185" s="67"/>
      <c r="B185" s="35">
        <v>329</v>
      </c>
      <c r="C185" s="18" t="s">
        <v>8</v>
      </c>
      <c r="D185" s="40">
        <v>0</v>
      </c>
      <c r="E185" s="40">
        <v>0</v>
      </c>
      <c r="F185" s="40">
        <v>0</v>
      </c>
      <c r="G185" s="40">
        <v>0</v>
      </c>
      <c r="H185" s="40"/>
      <c r="I185" s="40"/>
    </row>
    <row r="186" spans="1:9" hidden="1" x14ac:dyDescent="0.2">
      <c r="A186" s="67"/>
      <c r="B186" s="27">
        <v>4</v>
      </c>
      <c r="C186" s="20" t="s">
        <v>15</v>
      </c>
      <c r="D186" s="40">
        <f>D187</f>
        <v>0</v>
      </c>
      <c r="E186" s="40">
        <f>E187</f>
        <v>0</v>
      </c>
      <c r="F186" s="40">
        <f>F187</f>
        <v>0</v>
      </c>
      <c r="G186" s="40">
        <f>G187</f>
        <v>0</v>
      </c>
      <c r="H186" s="40"/>
      <c r="I186" s="40"/>
    </row>
    <row r="187" spans="1:9" hidden="1" x14ac:dyDescent="0.2">
      <c r="A187" s="67"/>
      <c r="B187" s="27">
        <v>42</v>
      </c>
      <c r="C187" s="70" t="s">
        <v>26</v>
      </c>
      <c r="D187" s="40">
        <f>SUM(D188)</f>
        <v>0</v>
      </c>
      <c r="E187" s="40">
        <f>SUM(E188)</f>
        <v>0</v>
      </c>
      <c r="F187" s="40">
        <f>SUM(F188)</f>
        <v>0</v>
      </c>
      <c r="G187" s="40">
        <f>SUM(G188)</f>
        <v>0</v>
      </c>
      <c r="H187" s="40"/>
      <c r="I187" s="40"/>
    </row>
    <row r="188" spans="1:9" hidden="1" x14ac:dyDescent="0.2">
      <c r="A188" s="67"/>
      <c r="B188" s="27">
        <v>422</v>
      </c>
      <c r="C188" s="20" t="s">
        <v>27</v>
      </c>
      <c r="D188" s="40">
        <v>0</v>
      </c>
      <c r="E188" s="40">
        <v>0</v>
      </c>
      <c r="F188" s="40">
        <v>0</v>
      </c>
      <c r="G188" s="40">
        <v>0</v>
      </c>
      <c r="H188" s="40"/>
      <c r="I188" s="40"/>
    </row>
    <row r="189" spans="1:9" hidden="1" x14ac:dyDescent="0.2">
      <c r="A189" s="67"/>
      <c r="B189" s="24"/>
      <c r="C189" s="34"/>
      <c r="D189" s="40"/>
      <c r="E189" s="40"/>
      <c r="F189" s="40"/>
      <c r="G189" s="40"/>
      <c r="H189" s="40"/>
      <c r="I189" s="40"/>
    </row>
    <row r="190" spans="1:9" s="10" customFormat="1" x14ac:dyDescent="0.2">
      <c r="A190" s="66">
        <v>2301</v>
      </c>
      <c r="B190" s="110" t="s">
        <v>138</v>
      </c>
      <c r="C190" s="111"/>
      <c r="D190" s="33"/>
      <c r="E190" s="33"/>
      <c r="F190" s="33"/>
      <c r="G190" s="33"/>
      <c r="H190" s="33"/>
      <c r="I190" s="33"/>
    </row>
    <row r="191" spans="1:9" ht="12.75" customHeight="1" x14ac:dyDescent="0.2">
      <c r="A191" s="67" t="s">
        <v>36</v>
      </c>
      <c r="B191" s="87" t="s">
        <v>164</v>
      </c>
      <c r="C191" s="88"/>
      <c r="D191" s="40"/>
      <c r="E191" s="40"/>
      <c r="F191" s="40"/>
      <c r="G191" s="40"/>
      <c r="H191" s="40"/>
      <c r="I191" s="40"/>
    </row>
    <row r="192" spans="1:9" ht="12.75" customHeight="1" x14ac:dyDescent="0.2">
      <c r="A192" s="67">
        <v>47300</v>
      </c>
      <c r="B192" s="87" t="s">
        <v>139</v>
      </c>
      <c r="C192" s="88"/>
      <c r="D192" s="40"/>
      <c r="E192" s="40"/>
      <c r="F192" s="40"/>
      <c r="G192" s="40"/>
      <c r="H192" s="40"/>
      <c r="I192" s="40"/>
    </row>
    <row r="193" spans="1:11" ht="12.75" customHeight="1" x14ac:dyDescent="0.2">
      <c r="A193" s="67"/>
      <c r="B193" s="27">
        <v>3</v>
      </c>
      <c r="C193" s="31" t="s">
        <v>10</v>
      </c>
      <c r="D193" s="40">
        <f t="shared" ref="D193:I193" si="69">D194</f>
        <v>75000</v>
      </c>
      <c r="E193" s="40">
        <f t="shared" si="69"/>
        <v>75000</v>
      </c>
      <c r="F193" s="40">
        <f t="shared" si="69"/>
        <v>75000</v>
      </c>
      <c r="G193" s="40">
        <f t="shared" si="69"/>
        <v>9954.2106310969521</v>
      </c>
      <c r="H193" s="40">
        <f t="shared" si="69"/>
        <v>9954.2099999999991</v>
      </c>
      <c r="I193" s="40">
        <f t="shared" si="69"/>
        <v>9954.2099999999991</v>
      </c>
    </row>
    <row r="194" spans="1:11" ht="12.75" customHeight="1" x14ac:dyDescent="0.2">
      <c r="A194" s="67"/>
      <c r="B194" s="27">
        <v>32</v>
      </c>
      <c r="C194" s="31" t="s">
        <v>28</v>
      </c>
      <c r="D194" s="40">
        <f>D195+D196</f>
        <v>75000</v>
      </c>
      <c r="E194" s="40">
        <f>E195+E196</f>
        <v>75000</v>
      </c>
      <c r="F194" s="40">
        <f>F195+F196</f>
        <v>75000</v>
      </c>
      <c r="G194" s="40">
        <f>G195+G196</f>
        <v>9954.2106310969521</v>
      </c>
      <c r="H194" s="40">
        <v>9954.2099999999991</v>
      </c>
      <c r="I194" s="40">
        <f>H194</f>
        <v>9954.2099999999991</v>
      </c>
    </row>
    <row r="195" spans="1:11" ht="12.75" hidden="1" customHeight="1" x14ac:dyDescent="0.2">
      <c r="A195" s="67"/>
      <c r="B195" s="27">
        <v>322</v>
      </c>
      <c r="C195" s="31" t="s">
        <v>12</v>
      </c>
      <c r="D195" s="40">
        <v>66000</v>
      </c>
      <c r="E195" s="40">
        <v>71000</v>
      </c>
      <c r="F195" s="40">
        <v>71000</v>
      </c>
      <c r="G195" s="40">
        <f t="shared" ref="G195:G196" si="70">F195/7.5345</f>
        <v>9423.3193974384485</v>
      </c>
      <c r="H195" s="40"/>
      <c r="I195" s="40"/>
    </row>
    <row r="196" spans="1:11" ht="12.75" hidden="1" customHeight="1" x14ac:dyDescent="0.2">
      <c r="A196" s="67"/>
      <c r="B196" s="27">
        <v>323</v>
      </c>
      <c r="C196" s="31" t="s">
        <v>22</v>
      </c>
      <c r="D196" s="40">
        <v>9000</v>
      </c>
      <c r="E196" s="40">
        <v>4000</v>
      </c>
      <c r="F196" s="40">
        <v>4000</v>
      </c>
      <c r="G196" s="40">
        <f t="shared" si="70"/>
        <v>530.89123365850423</v>
      </c>
      <c r="H196" s="40"/>
      <c r="I196" s="40"/>
    </row>
    <row r="197" spans="1:11" ht="14.25" customHeight="1" x14ac:dyDescent="0.2">
      <c r="A197" s="67">
        <v>55348</v>
      </c>
      <c r="B197" s="89" t="s">
        <v>140</v>
      </c>
      <c r="C197" s="90"/>
      <c r="D197" s="40"/>
      <c r="E197" s="40"/>
      <c r="F197" s="40"/>
      <c r="G197" s="40"/>
      <c r="H197" s="40"/>
      <c r="I197" s="40"/>
    </row>
    <row r="198" spans="1:11" x14ac:dyDescent="0.2">
      <c r="A198" s="58"/>
      <c r="B198" s="27">
        <v>3</v>
      </c>
      <c r="C198" s="31" t="s">
        <v>10</v>
      </c>
      <c r="D198" s="40">
        <f>D199</f>
        <v>0</v>
      </c>
      <c r="E198" s="40">
        <f>E199</f>
        <v>7500</v>
      </c>
      <c r="F198" s="40">
        <f>F199</f>
        <v>7500</v>
      </c>
      <c r="G198" s="40">
        <f>G199</f>
        <v>995.4210631096953</v>
      </c>
      <c r="H198" s="40">
        <f>H199</f>
        <v>0</v>
      </c>
      <c r="I198" s="40">
        <f>H198</f>
        <v>0</v>
      </c>
    </row>
    <row r="199" spans="1:11" x14ac:dyDescent="0.2">
      <c r="A199" s="67"/>
      <c r="B199" s="27">
        <v>32</v>
      </c>
      <c r="C199" s="31" t="s">
        <v>28</v>
      </c>
      <c r="D199" s="40">
        <f>D200</f>
        <v>0</v>
      </c>
      <c r="E199" s="40">
        <f>E200</f>
        <v>7500</v>
      </c>
      <c r="F199" s="40">
        <f>F200</f>
        <v>7500</v>
      </c>
      <c r="G199" s="40">
        <f>G200</f>
        <v>995.4210631096953</v>
      </c>
      <c r="H199" s="40"/>
      <c r="I199" s="40">
        <f>H199</f>
        <v>0</v>
      </c>
    </row>
    <row r="200" spans="1:11" hidden="1" x14ac:dyDescent="0.2">
      <c r="A200" s="67"/>
      <c r="B200" s="27">
        <v>322</v>
      </c>
      <c r="C200" s="31" t="s">
        <v>12</v>
      </c>
      <c r="D200" s="40">
        <v>0</v>
      </c>
      <c r="E200" s="40">
        <v>7500</v>
      </c>
      <c r="F200" s="40">
        <v>7500</v>
      </c>
      <c r="G200" s="40">
        <f t="shared" ref="G200" si="71">F200/7.5345</f>
        <v>995.4210631096953</v>
      </c>
      <c r="H200" s="40"/>
      <c r="I200" s="40"/>
    </row>
    <row r="201" spans="1:11" ht="14.25" customHeight="1" x14ac:dyDescent="0.2">
      <c r="A201" s="67">
        <v>55431</v>
      </c>
      <c r="B201" s="89" t="s">
        <v>141</v>
      </c>
      <c r="C201" s="90"/>
      <c r="D201" s="40"/>
      <c r="E201" s="40"/>
      <c r="F201" s="40"/>
      <c r="G201" s="40"/>
      <c r="H201" s="40"/>
      <c r="I201" s="40"/>
    </row>
    <row r="202" spans="1:11" x14ac:dyDescent="0.2">
      <c r="A202" s="58"/>
      <c r="B202" s="27">
        <v>3</v>
      </c>
      <c r="C202" s="31" t="s">
        <v>10</v>
      </c>
      <c r="D202" s="40">
        <f t="shared" ref="D202:I203" si="72">D203</f>
        <v>75000</v>
      </c>
      <c r="E202" s="40">
        <f t="shared" si="72"/>
        <v>77500</v>
      </c>
      <c r="F202" s="40">
        <f t="shared" si="72"/>
        <v>122000</v>
      </c>
      <c r="G202" s="40">
        <f t="shared" si="72"/>
        <v>16192.182626584377</v>
      </c>
      <c r="H202" s="40">
        <f t="shared" si="72"/>
        <v>16192.18</v>
      </c>
      <c r="I202" s="40">
        <f t="shared" si="72"/>
        <v>16192.18</v>
      </c>
    </row>
    <row r="203" spans="1:11" x14ac:dyDescent="0.2">
      <c r="A203" s="67"/>
      <c r="B203" s="27">
        <v>32</v>
      </c>
      <c r="C203" s="31" t="s">
        <v>28</v>
      </c>
      <c r="D203" s="40">
        <f t="shared" si="72"/>
        <v>75000</v>
      </c>
      <c r="E203" s="40">
        <f t="shared" si="72"/>
        <v>77500</v>
      </c>
      <c r="F203" s="40">
        <f t="shared" si="72"/>
        <v>122000</v>
      </c>
      <c r="G203" s="40">
        <f t="shared" si="72"/>
        <v>16192.182626584377</v>
      </c>
      <c r="H203" s="40">
        <v>16192.18</v>
      </c>
      <c r="I203" s="40">
        <f>H203</f>
        <v>16192.18</v>
      </c>
    </row>
    <row r="204" spans="1:11" hidden="1" x14ac:dyDescent="0.2">
      <c r="A204" s="67"/>
      <c r="B204" s="27">
        <v>322</v>
      </c>
      <c r="C204" s="31" t="s">
        <v>12</v>
      </c>
      <c r="D204" s="40">
        <v>75000</v>
      </c>
      <c r="E204" s="40">
        <v>77500</v>
      </c>
      <c r="F204" s="40">
        <v>122000</v>
      </c>
      <c r="G204" s="40">
        <f t="shared" ref="G204" si="73">F204/7.5345</f>
        <v>16192.182626584377</v>
      </c>
      <c r="H204" s="40"/>
      <c r="I204" s="40"/>
    </row>
    <row r="205" spans="1:11" x14ac:dyDescent="0.2">
      <c r="A205" s="67" t="s">
        <v>73</v>
      </c>
      <c r="B205" s="87" t="s">
        <v>142</v>
      </c>
      <c r="C205" s="88"/>
      <c r="D205" s="40"/>
      <c r="E205" s="40"/>
      <c r="F205" s="40"/>
      <c r="G205" s="40"/>
      <c r="H205" s="40"/>
      <c r="I205" s="43"/>
      <c r="J205" s="36"/>
      <c r="K205" s="37"/>
    </row>
    <row r="206" spans="1:11" x14ac:dyDescent="0.2">
      <c r="A206" s="67">
        <v>47300</v>
      </c>
      <c r="B206" s="87" t="s">
        <v>139</v>
      </c>
      <c r="C206" s="88"/>
      <c r="D206" s="40"/>
      <c r="E206" s="40"/>
      <c r="F206" s="40"/>
      <c r="G206" s="40"/>
      <c r="H206" s="40"/>
      <c r="I206" s="43"/>
      <c r="J206" s="36"/>
      <c r="K206" s="37"/>
    </row>
    <row r="207" spans="1:11" x14ac:dyDescent="0.2">
      <c r="A207" s="58"/>
      <c r="B207" s="4">
        <v>3</v>
      </c>
      <c r="C207" s="71" t="s">
        <v>10</v>
      </c>
      <c r="D207" s="40">
        <f t="shared" ref="D207:I207" si="74">D208+D212</f>
        <v>57600</v>
      </c>
      <c r="E207" s="40">
        <f t="shared" ref="E207:F207" si="75">E208+E212</f>
        <v>57600</v>
      </c>
      <c r="F207" s="40">
        <f t="shared" si="75"/>
        <v>90815.6</v>
      </c>
      <c r="G207" s="40">
        <f t="shared" ref="G207" si="76">G208+G212</f>
        <v>12053.301479859314</v>
      </c>
      <c r="H207" s="40">
        <f t="shared" si="74"/>
        <v>14053.3</v>
      </c>
      <c r="I207" s="40">
        <f t="shared" si="74"/>
        <v>14053.3</v>
      </c>
      <c r="J207" s="36"/>
      <c r="K207" s="37"/>
    </row>
    <row r="208" spans="1:11" x14ac:dyDescent="0.2">
      <c r="A208" s="67"/>
      <c r="B208" s="4">
        <v>31</v>
      </c>
      <c r="C208" s="4" t="s">
        <v>17</v>
      </c>
      <c r="D208" s="40">
        <f>SUM(D209:D211)</f>
        <v>44000</v>
      </c>
      <c r="E208" s="40">
        <f>SUM(E209:E211)</f>
        <v>44000</v>
      </c>
      <c r="F208" s="40">
        <f>SUM(F209:F211)</f>
        <v>64420</v>
      </c>
      <c r="G208" s="40">
        <f>SUM(G209:G211)</f>
        <v>8550.0033180702103</v>
      </c>
      <c r="H208" s="40">
        <v>8550</v>
      </c>
      <c r="I208" s="43">
        <f>H208</f>
        <v>8550</v>
      </c>
      <c r="J208" s="36"/>
      <c r="K208" s="37"/>
    </row>
    <row r="209" spans="1:11" hidden="1" x14ac:dyDescent="0.2">
      <c r="A209" s="67"/>
      <c r="B209" s="27">
        <v>311</v>
      </c>
      <c r="C209" s="20" t="s">
        <v>9</v>
      </c>
      <c r="D209" s="40">
        <v>36213.33</v>
      </c>
      <c r="E209" s="40">
        <v>36213.33</v>
      </c>
      <c r="F209" s="40">
        <v>53648.07</v>
      </c>
      <c r="G209" s="40">
        <f t="shared" ref="G209:G214" si="77">F209/7.5345</f>
        <v>7120.3225164244468</v>
      </c>
      <c r="H209" s="40"/>
      <c r="I209" s="43"/>
      <c r="J209" s="36"/>
      <c r="K209" s="37"/>
    </row>
    <row r="210" spans="1:11" hidden="1" x14ac:dyDescent="0.2">
      <c r="A210" s="67"/>
      <c r="B210" s="27">
        <v>312</v>
      </c>
      <c r="C210" s="20" t="s">
        <v>74</v>
      </c>
      <c r="D210" s="40">
        <v>1920</v>
      </c>
      <c r="E210" s="40">
        <v>1920</v>
      </c>
      <c r="F210" s="40">
        <v>1920</v>
      </c>
      <c r="G210" s="40">
        <f t="shared" si="77"/>
        <v>254.82779215608201</v>
      </c>
      <c r="H210" s="40"/>
      <c r="I210" s="43"/>
      <c r="J210" s="36"/>
      <c r="K210" s="37"/>
    </row>
    <row r="211" spans="1:11" hidden="1" x14ac:dyDescent="0.2">
      <c r="A211" s="67"/>
      <c r="B211" s="27">
        <v>313</v>
      </c>
      <c r="C211" s="20" t="s">
        <v>18</v>
      </c>
      <c r="D211" s="40">
        <v>5866.67</v>
      </c>
      <c r="E211" s="40">
        <v>5866.67</v>
      </c>
      <c r="F211" s="40">
        <v>8851.93</v>
      </c>
      <c r="G211" s="40">
        <f t="shared" si="77"/>
        <v>1174.8530094896807</v>
      </c>
      <c r="H211" s="40"/>
      <c r="I211" s="43"/>
      <c r="J211" s="36"/>
      <c r="K211" s="37"/>
    </row>
    <row r="212" spans="1:11" x14ac:dyDescent="0.2">
      <c r="A212" s="67"/>
      <c r="B212" s="27">
        <v>32</v>
      </c>
      <c r="C212" s="20" t="s">
        <v>11</v>
      </c>
      <c r="D212" s="40">
        <f>SUM(D213:D214)</f>
        <v>13600</v>
      </c>
      <c r="E212" s="40">
        <f>SUM(E213:E214)</f>
        <v>13600</v>
      </c>
      <c r="F212" s="40">
        <f>SUM(F213:F214)</f>
        <v>26395.599999999999</v>
      </c>
      <c r="G212" s="40">
        <f>SUM(G213:G214)</f>
        <v>3503.2981617891037</v>
      </c>
      <c r="H212" s="40">
        <v>5503.3</v>
      </c>
      <c r="I212" s="43">
        <f>H212</f>
        <v>5503.3</v>
      </c>
      <c r="J212" s="36"/>
      <c r="K212" s="37"/>
    </row>
    <row r="213" spans="1:11" hidden="1" x14ac:dyDescent="0.2">
      <c r="A213" s="67"/>
      <c r="B213" s="27">
        <v>321</v>
      </c>
      <c r="C213" s="20" t="s">
        <v>19</v>
      </c>
      <c r="D213" s="40">
        <v>4000</v>
      </c>
      <c r="E213" s="40">
        <v>4000</v>
      </c>
      <c r="F213" s="40">
        <v>11200</v>
      </c>
      <c r="G213" s="40">
        <f t="shared" si="77"/>
        <v>1486.4954542438118</v>
      </c>
      <c r="H213" s="40"/>
      <c r="I213" s="43"/>
      <c r="J213" s="36"/>
      <c r="K213" s="37"/>
    </row>
    <row r="214" spans="1:11" hidden="1" x14ac:dyDescent="0.2">
      <c r="A214" s="67"/>
      <c r="B214" s="27">
        <v>322</v>
      </c>
      <c r="C214" s="31" t="s">
        <v>12</v>
      </c>
      <c r="D214" s="40">
        <v>9600</v>
      </c>
      <c r="E214" s="40">
        <v>9600</v>
      </c>
      <c r="F214" s="40">
        <v>15195.6</v>
      </c>
      <c r="G214" s="40">
        <f t="shared" si="77"/>
        <v>2016.8027075452917</v>
      </c>
      <c r="H214" s="40"/>
      <c r="I214" s="43"/>
      <c r="J214" s="36"/>
      <c r="K214" s="37"/>
    </row>
    <row r="215" spans="1:11" x14ac:dyDescent="0.2">
      <c r="A215" s="67">
        <v>55348</v>
      </c>
      <c r="B215" s="89" t="s">
        <v>140</v>
      </c>
      <c r="C215" s="90"/>
      <c r="D215" s="40"/>
      <c r="E215" s="40"/>
      <c r="F215" s="40"/>
      <c r="G215" s="40"/>
      <c r="H215" s="40"/>
      <c r="I215" s="43"/>
      <c r="J215" s="36"/>
      <c r="K215" s="37"/>
    </row>
    <row r="216" spans="1:11" x14ac:dyDescent="0.2">
      <c r="A216" s="58"/>
      <c r="B216" s="4">
        <v>3</v>
      </c>
      <c r="C216" s="71" t="s">
        <v>10</v>
      </c>
      <c r="D216" s="40">
        <f t="shared" ref="D216:I216" si="78">D217+D221</f>
        <v>36000</v>
      </c>
      <c r="E216" s="40">
        <f t="shared" ref="E216:F216" si="79">E217+E221</f>
        <v>36000</v>
      </c>
      <c r="F216" s="40">
        <f t="shared" si="79"/>
        <v>38920.971428571429</v>
      </c>
      <c r="G216" s="40">
        <f t="shared" ref="G216" si="80">G217+G221</f>
        <v>5165.7006342254208</v>
      </c>
      <c r="H216" s="40">
        <f t="shared" si="78"/>
        <v>5165.7</v>
      </c>
      <c r="I216" s="40">
        <f t="shared" si="78"/>
        <v>5165.7</v>
      </c>
      <c r="J216" s="36"/>
      <c r="K216" s="37"/>
    </row>
    <row r="217" spans="1:11" x14ac:dyDescent="0.2">
      <c r="A217" s="67"/>
      <c r="B217" s="4">
        <v>31</v>
      </c>
      <c r="C217" s="4" t="s">
        <v>17</v>
      </c>
      <c r="D217" s="40">
        <f>SUM(D218:D220)</f>
        <v>27500</v>
      </c>
      <c r="E217" s="40">
        <f>SUM(E218:E220)</f>
        <v>27500</v>
      </c>
      <c r="F217" s="40">
        <f>SUM(F218:F220)</f>
        <v>27608.571428571428</v>
      </c>
      <c r="G217" s="40">
        <f>SUM(G218:G220)</f>
        <v>3664.2871363158047</v>
      </c>
      <c r="H217" s="40">
        <v>3664.29</v>
      </c>
      <c r="I217" s="43">
        <f>H217</f>
        <v>3664.29</v>
      </c>
      <c r="J217" s="36"/>
      <c r="K217" s="37"/>
    </row>
    <row r="218" spans="1:11" hidden="1" x14ac:dyDescent="0.2">
      <c r="A218" s="67"/>
      <c r="B218" s="27">
        <v>311</v>
      </c>
      <c r="C218" s="20" t="s">
        <v>9</v>
      </c>
      <c r="D218" s="40">
        <v>22633.33</v>
      </c>
      <c r="E218" s="40">
        <v>22633.33</v>
      </c>
      <c r="F218" s="40">
        <f>F209/14*6</f>
        <v>22992.03</v>
      </c>
      <c r="G218" s="40">
        <f t="shared" ref="G218:G223" si="81">F218/7.5345</f>
        <v>3051.5667927533345</v>
      </c>
      <c r="H218" s="40"/>
      <c r="I218" s="43"/>
      <c r="J218" s="36"/>
      <c r="K218" s="37"/>
    </row>
    <row r="219" spans="1:11" hidden="1" x14ac:dyDescent="0.2">
      <c r="A219" s="67"/>
      <c r="B219" s="27">
        <v>312</v>
      </c>
      <c r="C219" s="20" t="s">
        <v>74</v>
      </c>
      <c r="D219" s="40">
        <v>1200</v>
      </c>
      <c r="E219" s="40">
        <v>1200</v>
      </c>
      <c r="F219" s="40">
        <f>F210/14*6</f>
        <v>822.85714285714289</v>
      </c>
      <c r="G219" s="40">
        <f t="shared" si="81"/>
        <v>109.21191092403515</v>
      </c>
      <c r="H219" s="40"/>
      <c r="I219" s="43"/>
      <c r="J219" s="36"/>
      <c r="K219" s="37"/>
    </row>
    <row r="220" spans="1:11" hidden="1" x14ac:dyDescent="0.2">
      <c r="A220" s="67"/>
      <c r="B220" s="27">
        <v>313</v>
      </c>
      <c r="C220" s="20" t="s">
        <v>18</v>
      </c>
      <c r="D220" s="40">
        <v>3666.67</v>
      </c>
      <c r="E220" s="40">
        <v>3666.67</v>
      </c>
      <c r="F220" s="40">
        <f>F211/14*6</f>
        <v>3793.684285714286</v>
      </c>
      <c r="G220" s="40">
        <f t="shared" si="81"/>
        <v>503.50843263843467</v>
      </c>
      <c r="H220" s="40"/>
      <c r="I220" s="43"/>
      <c r="J220" s="36"/>
      <c r="K220" s="37"/>
    </row>
    <row r="221" spans="1:11" x14ac:dyDescent="0.2">
      <c r="A221" s="67"/>
      <c r="B221" s="27">
        <v>32</v>
      </c>
      <c r="C221" s="20" t="s">
        <v>11</v>
      </c>
      <c r="D221" s="40">
        <f>SUM(D222:D223)</f>
        <v>8500</v>
      </c>
      <c r="E221" s="40">
        <f>SUM(E222:E223)</f>
        <v>8500</v>
      </c>
      <c r="F221" s="40">
        <f>SUM(F222:F223)</f>
        <v>11312.400000000001</v>
      </c>
      <c r="G221" s="40">
        <f>SUM(G222:G223)</f>
        <v>1501.4134979096157</v>
      </c>
      <c r="H221" s="40">
        <v>1501.41</v>
      </c>
      <c r="I221" s="43">
        <f>H221</f>
        <v>1501.41</v>
      </c>
      <c r="J221" s="36"/>
      <c r="K221" s="37"/>
    </row>
    <row r="222" spans="1:11" hidden="1" x14ac:dyDescent="0.2">
      <c r="A222" s="67"/>
      <c r="B222" s="27">
        <v>321</v>
      </c>
      <c r="C222" s="20" t="s">
        <v>19</v>
      </c>
      <c r="D222" s="40">
        <v>2500</v>
      </c>
      <c r="E222" s="40">
        <v>2500</v>
      </c>
      <c r="F222" s="40">
        <f>F213/14*6</f>
        <v>4800</v>
      </c>
      <c r="G222" s="40">
        <f t="shared" si="81"/>
        <v>637.06948039020506</v>
      </c>
      <c r="H222" s="40"/>
      <c r="I222" s="43"/>
      <c r="J222" s="36"/>
      <c r="K222" s="37"/>
    </row>
    <row r="223" spans="1:11" hidden="1" x14ac:dyDescent="0.2">
      <c r="A223" s="67"/>
      <c r="B223" s="27">
        <v>322</v>
      </c>
      <c r="C223" s="31" t="s">
        <v>12</v>
      </c>
      <c r="D223" s="40">
        <v>6000</v>
      </c>
      <c r="E223" s="40">
        <v>6000</v>
      </c>
      <c r="F223" s="40">
        <f>F214/14*6</f>
        <v>6512.4000000000005</v>
      </c>
      <c r="G223" s="40">
        <f t="shared" si="81"/>
        <v>864.34401751941073</v>
      </c>
      <c r="H223" s="40"/>
      <c r="I223" s="43"/>
      <c r="J223" s="36"/>
      <c r="K223" s="37"/>
    </row>
    <row r="224" spans="1:11" x14ac:dyDescent="0.2">
      <c r="A224" s="67">
        <v>55431</v>
      </c>
      <c r="B224" s="89" t="s">
        <v>141</v>
      </c>
      <c r="C224" s="90"/>
      <c r="D224" s="40"/>
      <c r="E224" s="40"/>
      <c r="F224" s="40"/>
      <c r="G224" s="40"/>
      <c r="H224" s="40"/>
      <c r="I224" s="43"/>
      <c r="J224" s="36"/>
      <c r="K224" s="37"/>
    </row>
    <row r="225" spans="1:11" x14ac:dyDescent="0.2">
      <c r="A225" s="58"/>
      <c r="B225" s="4">
        <v>3</v>
      </c>
      <c r="C225" s="71" t="s">
        <v>10</v>
      </c>
      <c r="D225" s="40">
        <f t="shared" ref="D225:I225" si="82">D226+D230</f>
        <v>14400</v>
      </c>
      <c r="E225" s="40">
        <f t="shared" ref="E225:F225" si="83">E226+E230</f>
        <v>14400</v>
      </c>
      <c r="F225" s="40">
        <f t="shared" si="83"/>
        <v>38920.971428571429</v>
      </c>
      <c r="G225" s="40">
        <f t="shared" ref="G225" si="84">G226+G230</f>
        <v>5165.7006342254208</v>
      </c>
      <c r="H225" s="40">
        <f t="shared" si="82"/>
        <v>5165.7</v>
      </c>
      <c r="I225" s="40">
        <f t="shared" si="82"/>
        <v>5165.7</v>
      </c>
      <c r="J225" s="36"/>
      <c r="K225" s="37"/>
    </row>
    <row r="226" spans="1:11" x14ac:dyDescent="0.2">
      <c r="A226" s="67"/>
      <c r="B226" s="4">
        <v>31</v>
      </c>
      <c r="C226" s="4" t="s">
        <v>17</v>
      </c>
      <c r="D226" s="40">
        <f>SUM(D227:D229)</f>
        <v>11000</v>
      </c>
      <c r="E226" s="40">
        <f>SUM(E227:E229)</f>
        <v>11000</v>
      </c>
      <c r="F226" s="40">
        <f>SUM(F227:F229)</f>
        <v>27608.571428571428</v>
      </c>
      <c r="G226" s="40">
        <f>SUM(G227:G229)</f>
        <v>3664.2871363158047</v>
      </c>
      <c r="H226" s="40">
        <v>3664.29</v>
      </c>
      <c r="I226" s="43">
        <f>H226</f>
        <v>3664.29</v>
      </c>
      <c r="J226" s="36"/>
      <c r="K226" s="37"/>
    </row>
    <row r="227" spans="1:11" hidden="1" x14ac:dyDescent="0.2">
      <c r="A227" s="67"/>
      <c r="B227" s="27">
        <v>311</v>
      </c>
      <c r="C227" s="20" t="s">
        <v>9</v>
      </c>
      <c r="D227" s="40">
        <v>9053.33</v>
      </c>
      <c r="E227" s="40">
        <v>9053.33</v>
      </c>
      <c r="F227" s="40">
        <f>F209/14*6</f>
        <v>22992.03</v>
      </c>
      <c r="G227" s="40">
        <f t="shared" ref="G227:G232" si="85">F227/7.5345</f>
        <v>3051.5667927533345</v>
      </c>
      <c r="H227" s="40"/>
      <c r="I227" s="43"/>
      <c r="J227" s="36"/>
      <c r="K227" s="37"/>
    </row>
    <row r="228" spans="1:11" hidden="1" x14ac:dyDescent="0.2">
      <c r="A228" s="67"/>
      <c r="B228" s="27">
        <v>312</v>
      </c>
      <c r="C228" s="20" t="s">
        <v>74</v>
      </c>
      <c r="D228" s="40">
        <v>480</v>
      </c>
      <c r="E228" s="40">
        <v>480</v>
      </c>
      <c r="F228" s="40">
        <f>F210/14*6</f>
        <v>822.85714285714289</v>
      </c>
      <c r="G228" s="40">
        <f t="shared" si="85"/>
        <v>109.21191092403515</v>
      </c>
      <c r="H228" s="40"/>
      <c r="I228" s="43"/>
      <c r="J228" s="36"/>
      <c r="K228" s="37"/>
    </row>
    <row r="229" spans="1:11" hidden="1" x14ac:dyDescent="0.2">
      <c r="A229" s="67"/>
      <c r="B229" s="27">
        <v>313</v>
      </c>
      <c r="C229" s="20" t="s">
        <v>18</v>
      </c>
      <c r="D229" s="40">
        <v>1466.67</v>
      </c>
      <c r="E229" s="40">
        <v>1466.67</v>
      </c>
      <c r="F229" s="40">
        <f>F211/14*6</f>
        <v>3793.684285714286</v>
      </c>
      <c r="G229" s="40">
        <f t="shared" si="85"/>
        <v>503.50843263843467</v>
      </c>
      <c r="H229" s="40"/>
      <c r="I229" s="43"/>
      <c r="J229" s="36"/>
      <c r="K229" s="37"/>
    </row>
    <row r="230" spans="1:11" x14ac:dyDescent="0.2">
      <c r="A230" s="67"/>
      <c r="B230" s="27">
        <v>32</v>
      </c>
      <c r="C230" s="20" t="s">
        <v>11</v>
      </c>
      <c r="D230" s="40">
        <f>SUM(D231:D232)</f>
        <v>3400</v>
      </c>
      <c r="E230" s="40">
        <f>SUM(E231:E232)</f>
        <v>3400</v>
      </c>
      <c r="F230" s="40">
        <f>SUM(F231:F232)</f>
        <v>11312.400000000001</v>
      </c>
      <c r="G230" s="40">
        <f>SUM(G231:G232)</f>
        <v>1501.4134979096157</v>
      </c>
      <c r="H230" s="40">
        <v>1501.41</v>
      </c>
      <c r="I230" s="43">
        <f>H230</f>
        <v>1501.41</v>
      </c>
      <c r="J230" s="36"/>
      <c r="K230" s="37"/>
    </row>
    <row r="231" spans="1:11" hidden="1" x14ac:dyDescent="0.2">
      <c r="A231" s="67"/>
      <c r="B231" s="27">
        <v>321</v>
      </c>
      <c r="C231" s="20" t="s">
        <v>19</v>
      </c>
      <c r="D231" s="40">
        <v>1000</v>
      </c>
      <c r="E231" s="40">
        <v>1000</v>
      </c>
      <c r="F231" s="40">
        <f>F213/14*6</f>
        <v>4800</v>
      </c>
      <c r="G231" s="40">
        <f t="shared" si="85"/>
        <v>637.06948039020506</v>
      </c>
      <c r="H231" s="40"/>
      <c r="I231" s="43"/>
      <c r="J231" s="36"/>
      <c r="K231" s="37"/>
    </row>
    <row r="232" spans="1:11" hidden="1" x14ac:dyDescent="0.2">
      <c r="A232" s="67"/>
      <c r="B232" s="27">
        <v>322</v>
      </c>
      <c r="C232" s="31" t="s">
        <v>12</v>
      </c>
      <c r="D232" s="40">
        <v>2400</v>
      </c>
      <c r="E232" s="40">
        <v>2400</v>
      </c>
      <c r="F232" s="40">
        <f>F214/14*6</f>
        <v>6512.4000000000005</v>
      </c>
      <c r="G232" s="40">
        <f t="shared" si="85"/>
        <v>864.34401751941073</v>
      </c>
      <c r="H232" s="40"/>
      <c r="I232" s="43"/>
      <c r="J232" s="36"/>
      <c r="K232" s="37"/>
    </row>
    <row r="233" spans="1:11" x14ac:dyDescent="0.2">
      <c r="A233" s="67" t="s">
        <v>67</v>
      </c>
      <c r="B233" s="87" t="s">
        <v>143</v>
      </c>
      <c r="C233" s="88"/>
      <c r="D233" s="40"/>
      <c r="E233" s="40"/>
      <c r="F233" s="40"/>
      <c r="G233" s="40"/>
      <c r="H233" s="40"/>
      <c r="I233" s="43"/>
      <c r="J233" s="36"/>
      <c r="K233" s="37"/>
    </row>
    <row r="234" spans="1:11" x14ac:dyDescent="0.2">
      <c r="A234" s="67">
        <v>55431</v>
      </c>
      <c r="B234" s="89" t="s">
        <v>141</v>
      </c>
      <c r="C234" s="90"/>
      <c r="D234" s="40"/>
      <c r="E234" s="40"/>
      <c r="F234" s="40"/>
      <c r="G234" s="40"/>
      <c r="H234" s="40"/>
      <c r="I234" s="43"/>
      <c r="J234" s="36"/>
      <c r="K234" s="37"/>
    </row>
    <row r="235" spans="1:11" x14ac:dyDescent="0.2">
      <c r="A235" s="58"/>
      <c r="B235" s="27">
        <v>3</v>
      </c>
      <c r="C235" s="31" t="s">
        <v>10</v>
      </c>
      <c r="D235" s="40">
        <f t="shared" ref="D235:I235" si="86">D236</f>
        <v>4000</v>
      </c>
      <c r="E235" s="40">
        <f t="shared" si="86"/>
        <v>4000</v>
      </c>
      <c r="F235" s="40">
        <f t="shared" si="86"/>
        <v>4000</v>
      </c>
      <c r="G235" s="40">
        <f t="shared" si="86"/>
        <v>530.89123365850423</v>
      </c>
      <c r="H235" s="40">
        <f t="shared" si="86"/>
        <v>530.89</v>
      </c>
      <c r="I235" s="40">
        <f t="shared" si="86"/>
        <v>530.89</v>
      </c>
      <c r="J235" s="36"/>
      <c r="K235" s="37"/>
    </row>
    <row r="236" spans="1:11" x14ac:dyDescent="0.2">
      <c r="A236" s="67"/>
      <c r="B236" s="27">
        <v>32</v>
      </c>
      <c r="C236" s="31" t="s">
        <v>28</v>
      </c>
      <c r="D236" s="40">
        <f>SUM(D237:D238)</f>
        <v>4000</v>
      </c>
      <c r="E236" s="40">
        <f>SUM(E237:E238)</f>
        <v>4000</v>
      </c>
      <c r="F236" s="40">
        <f>SUM(F237:F238)</f>
        <v>4000</v>
      </c>
      <c r="G236" s="40">
        <f>SUM(G237:G238)</f>
        <v>530.89123365850423</v>
      </c>
      <c r="H236" s="40">
        <v>530.89</v>
      </c>
      <c r="I236" s="40">
        <f>H236</f>
        <v>530.89</v>
      </c>
      <c r="J236" s="36"/>
      <c r="K236" s="37"/>
    </row>
    <row r="237" spans="1:11" hidden="1" x14ac:dyDescent="0.2">
      <c r="A237" s="67"/>
      <c r="B237" s="24">
        <v>323</v>
      </c>
      <c r="C237" s="34" t="s">
        <v>22</v>
      </c>
      <c r="D237" s="40">
        <v>0</v>
      </c>
      <c r="E237" s="40">
        <v>0</v>
      </c>
      <c r="F237" s="40">
        <v>0</v>
      </c>
      <c r="G237" s="40">
        <v>0</v>
      </c>
      <c r="H237" s="40"/>
      <c r="I237" s="43"/>
      <c r="J237" s="36"/>
      <c r="K237" s="37"/>
    </row>
    <row r="238" spans="1:11" hidden="1" x14ac:dyDescent="0.2">
      <c r="A238" s="67"/>
      <c r="B238" s="17">
        <v>329</v>
      </c>
      <c r="C238" s="18" t="s">
        <v>8</v>
      </c>
      <c r="D238" s="40">
        <v>4000</v>
      </c>
      <c r="E238" s="40">
        <v>4000</v>
      </c>
      <c r="F238" s="40">
        <v>4000</v>
      </c>
      <c r="G238" s="40">
        <f t="shared" ref="G238" si="87">F238/7.5345</f>
        <v>530.89123365850423</v>
      </c>
      <c r="H238" s="40"/>
      <c r="I238" s="43"/>
      <c r="J238" s="36"/>
      <c r="K238" s="37"/>
    </row>
    <row r="239" spans="1:11" ht="12.75" customHeight="1" x14ac:dyDescent="0.2">
      <c r="A239" s="67" t="s">
        <v>86</v>
      </c>
      <c r="B239" s="87" t="s">
        <v>144</v>
      </c>
      <c r="C239" s="88"/>
      <c r="D239" s="40"/>
      <c r="E239" s="40"/>
      <c r="F239" s="40"/>
      <c r="G239" s="40"/>
      <c r="H239" s="40"/>
      <c r="I239" s="40"/>
    </row>
    <row r="240" spans="1:11" ht="12.75" customHeight="1" x14ac:dyDescent="0.2">
      <c r="A240" s="68" t="s">
        <v>117</v>
      </c>
      <c r="B240" s="85" t="s">
        <v>135</v>
      </c>
      <c r="C240" s="86"/>
      <c r="D240" s="40"/>
      <c r="E240" s="40"/>
      <c r="F240" s="40"/>
      <c r="G240" s="40"/>
      <c r="H240" s="40"/>
      <c r="I240" s="40"/>
    </row>
    <row r="241" spans="1:11" ht="12.75" customHeight="1" x14ac:dyDescent="0.2">
      <c r="A241" s="58"/>
      <c r="B241" s="27">
        <v>3</v>
      </c>
      <c r="C241" s="31" t="s">
        <v>10</v>
      </c>
      <c r="D241" s="40">
        <f t="shared" ref="D241:H241" si="88">D242</f>
        <v>45000</v>
      </c>
      <c r="E241" s="40">
        <f t="shared" ref="E241:F241" si="89">E242</f>
        <v>40000</v>
      </c>
      <c r="F241" s="40">
        <f t="shared" si="89"/>
        <v>55000</v>
      </c>
      <c r="G241" s="40">
        <f t="shared" ref="G241" si="90">G242</f>
        <v>7299.7544628044325</v>
      </c>
      <c r="H241" s="40">
        <f t="shared" si="88"/>
        <v>7299.75</v>
      </c>
      <c r="I241" s="40">
        <f>H241</f>
        <v>7299.75</v>
      </c>
    </row>
    <row r="242" spans="1:11" ht="12.75" customHeight="1" x14ac:dyDescent="0.2">
      <c r="A242" s="67"/>
      <c r="B242" s="17">
        <v>37</v>
      </c>
      <c r="C242" s="31" t="s">
        <v>66</v>
      </c>
      <c r="D242" s="40">
        <f>D243</f>
        <v>45000</v>
      </c>
      <c r="E242" s="40">
        <f>E243</f>
        <v>40000</v>
      </c>
      <c r="F242" s="40">
        <f>F243</f>
        <v>55000</v>
      </c>
      <c r="G242" s="40">
        <f>G243</f>
        <v>7299.7544628044325</v>
      </c>
      <c r="H242" s="40">
        <v>7299.75</v>
      </c>
      <c r="I242" s="40">
        <f>H242</f>
        <v>7299.75</v>
      </c>
    </row>
    <row r="243" spans="1:11" ht="12.75" hidden="1" customHeight="1" x14ac:dyDescent="0.2">
      <c r="A243" s="67"/>
      <c r="B243" s="17">
        <v>372</v>
      </c>
      <c r="C243" s="31" t="s">
        <v>24</v>
      </c>
      <c r="D243" s="40">
        <v>45000</v>
      </c>
      <c r="E243" s="40">
        <v>40000</v>
      </c>
      <c r="F243" s="40">
        <v>55000</v>
      </c>
      <c r="G243" s="40">
        <f t="shared" ref="G243" si="91">F243/7.5345</f>
        <v>7299.7544628044325</v>
      </c>
      <c r="H243" s="40"/>
      <c r="I243" s="40"/>
    </row>
    <row r="244" spans="1:11" ht="12.75" customHeight="1" x14ac:dyDescent="0.2">
      <c r="A244" s="67"/>
      <c r="B244" s="27">
        <v>4</v>
      </c>
      <c r="C244" s="20" t="s">
        <v>15</v>
      </c>
      <c r="D244" s="40">
        <f t="shared" ref="D244:G244" si="92">D245</f>
        <v>45000</v>
      </c>
      <c r="E244" s="40">
        <f t="shared" si="92"/>
        <v>25000</v>
      </c>
      <c r="F244" s="40">
        <f t="shared" si="92"/>
        <v>10000</v>
      </c>
      <c r="G244" s="40">
        <f t="shared" si="92"/>
        <v>1327.2280841462605</v>
      </c>
      <c r="H244" s="40">
        <f>H245</f>
        <v>1327.23</v>
      </c>
      <c r="I244" s="40">
        <f>I245</f>
        <v>1327.23</v>
      </c>
    </row>
    <row r="245" spans="1:11" ht="12.75" customHeight="1" x14ac:dyDescent="0.2">
      <c r="A245" s="67"/>
      <c r="B245" s="27">
        <v>42</v>
      </c>
      <c r="C245" s="70" t="s">
        <v>26</v>
      </c>
      <c r="D245" s="40">
        <f>D246+D316</f>
        <v>45000</v>
      </c>
      <c r="E245" s="40">
        <f>E246+E316</f>
        <v>25000</v>
      </c>
      <c r="F245" s="40">
        <f>F246+F316</f>
        <v>10000</v>
      </c>
      <c r="G245" s="40">
        <f>G246+G316</f>
        <v>1327.2280841462605</v>
      </c>
      <c r="H245" s="40">
        <v>1327.23</v>
      </c>
      <c r="I245" s="40">
        <f>H245</f>
        <v>1327.23</v>
      </c>
    </row>
    <row r="246" spans="1:11" ht="12.75" hidden="1" customHeight="1" x14ac:dyDescent="0.2">
      <c r="A246" s="67"/>
      <c r="B246" s="27">
        <v>424</v>
      </c>
      <c r="C246" s="20" t="s">
        <v>92</v>
      </c>
      <c r="D246" s="40">
        <v>45000</v>
      </c>
      <c r="E246" s="40">
        <v>25000</v>
      </c>
      <c r="F246" s="40">
        <v>10000</v>
      </c>
      <c r="G246" s="40">
        <f t="shared" ref="G246" si="93">F246/7.5345</f>
        <v>1327.2280841462605</v>
      </c>
      <c r="H246" s="40">
        <v>0</v>
      </c>
      <c r="I246" s="40"/>
    </row>
    <row r="247" spans="1:11" x14ac:dyDescent="0.2">
      <c r="A247" s="67" t="s">
        <v>42</v>
      </c>
      <c r="B247" s="87" t="s">
        <v>145</v>
      </c>
      <c r="C247" s="88"/>
      <c r="D247" s="40"/>
      <c r="E247" s="40"/>
      <c r="F247" s="40"/>
      <c r="G247" s="40"/>
      <c r="H247" s="40"/>
      <c r="I247" s="43"/>
      <c r="J247" s="36"/>
      <c r="K247" s="37"/>
    </row>
    <row r="248" spans="1:11" x14ac:dyDescent="0.2">
      <c r="A248" s="67">
        <v>55431</v>
      </c>
      <c r="B248" s="89" t="s">
        <v>141</v>
      </c>
      <c r="C248" s="90"/>
      <c r="D248" s="40"/>
      <c r="E248" s="40"/>
      <c r="F248" s="40"/>
      <c r="G248" s="40"/>
      <c r="H248" s="40"/>
      <c r="I248" s="43"/>
      <c r="J248" s="36"/>
      <c r="K248" s="37"/>
    </row>
    <row r="249" spans="1:11" x14ac:dyDescent="0.2">
      <c r="A249" s="58"/>
      <c r="B249" s="27">
        <v>3</v>
      </c>
      <c r="C249" s="31" t="s">
        <v>10</v>
      </c>
      <c r="D249" s="40">
        <f t="shared" ref="D249:I249" si="94">D250</f>
        <v>5000</v>
      </c>
      <c r="E249" s="40">
        <f t="shared" si="94"/>
        <v>5000</v>
      </c>
      <c r="F249" s="40">
        <f t="shared" si="94"/>
        <v>5000</v>
      </c>
      <c r="G249" s="40">
        <f t="shared" si="94"/>
        <v>663.61404207313024</v>
      </c>
      <c r="H249" s="40">
        <f t="shared" si="94"/>
        <v>663.61</v>
      </c>
      <c r="I249" s="40">
        <f t="shared" si="94"/>
        <v>663.61</v>
      </c>
      <c r="J249" s="36"/>
      <c r="K249" s="37"/>
    </row>
    <row r="250" spans="1:11" x14ac:dyDescent="0.2">
      <c r="A250" s="67"/>
      <c r="B250" s="27">
        <v>32</v>
      </c>
      <c r="C250" s="31" t="s">
        <v>28</v>
      </c>
      <c r="D250" s="40">
        <f>D251</f>
        <v>5000</v>
      </c>
      <c r="E250" s="40">
        <f>E251</f>
        <v>5000</v>
      </c>
      <c r="F250" s="40">
        <f>F251</f>
        <v>5000</v>
      </c>
      <c r="G250" s="40">
        <f>G251</f>
        <v>663.61404207313024</v>
      </c>
      <c r="H250" s="40">
        <v>663.61</v>
      </c>
      <c r="I250" s="40">
        <f>H250</f>
        <v>663.61</v>
      </c>
      <c r="J250" s="36"/>
      <c r="K250" s="37"/>
    </row>
    <row r="251" spans="1:11" hidden="1" x14ac:dyDescent="0.2">
      <c r="A251" s="67"/>
      <c r="B251" s="17">
        <v>329</v>
      </c>
      <c r="C251" s="18" t="s">
        <v>8</v>
      </c>
      <c r="D251" s="40">
        <v>5000</v>
      </c>
      <c r="E251" s="40">
        <v>5000</v>
      </c>
      <c r="F251" s="40">
        <v>5000</v>
      </c>
      <c r="G251" s="40">
        <f t="shared" ref="G251" si="95">F251/7.5345</f>
        <v>663.61404207313024</v>
      </c>
      <c r="H251" s="40"/>
      <c r="I251" s="43"/>
      <c r="J251" s="36"/>
      <c r="K251" s="37"/>
    </row>
    <row r="252" spans="1:11" x14ac:dyDescent="0.2">
      <c r="A252" s="67" t="s">
        <v>72</v>
      </c>
      <c r="B252" s="89" t="s">
        <v>146</v>
      </c>
      <c r="C252" s="90"/>
      <c r="D252" s="40"/>
      <c r="E252" s="40"/>
      <c r="F252" s="40"/>
      <c r="G252" s="40"/>
      <c r="H252" s="40"/>
      <c r="I252" s="43"/>
      <c r="J252" s="36"/>
      <c r="K252" s="37"/>
    </row>
    <row r="253" spans="1:11" x14ac:dyDescent="0.2">
      <c r="A253" s="67">
        <v>55431</v>
      </c>
      <c r="B253" s="89" t="s">
        <v>141</v>
      </c>
      <c r="C253" s="90"/>
      <c r="D253" s="40"/>
      <c r="E253" s="40"/>
      <c r="F253" s="40"/>
      <c r="G253" s="40"/>
      <c r="H253" s="40"/>
      <c r="I253" s="43"/>
      <c r="J253" s="36"/>
      <c r="K253" s="37"/>
    </row>
    <row r="254" spans="1:11" x14ac:dyDescent="0.2">
      <c r="A254" s="58"/>
      <c r="B254" s="27">
        <v>3</v>
      </c>
      <c r="C254" s="31" t="s">
        <v>10</v>
      </c>
      <c r="D254" s="40">
        <f t="shared" ref="D254:I254" si="96">D255</f>
        <v>3000</v>
      </c>
      <c r="E254" s="40">
        <f t="shared" si="96"/>
        <v>3000</v>
      </c>
      <c r="F254" s="40">
        <f t="shared" si="96"/>
        <v>3000</v>
      </c>
      <c r="G254" s="40">
        <f t="shared" si="96"/>
        <v>398.16842524387812</v>
      </c>
      <c r="H254" s="40">
        <f t="shared" si="96"/>
        <v>398.17</v>
      </c>
      <c r="I254" s="40">
        <f t="shared" si="96"/>
        <v>398.17</v>
      </c>
      <c r="J254" s="36"/>
      <c r="K254" s="37"/>
    </row>
    <row r="255" spans="1:11" x14ac:dyDescent="0.2">
      <c r="A255" s="67"/>
      <c r="B255" s="27">
        <v>32</v>
      </c>
      <c r="C255" s="31" t="s">
        <v>28</v>
      </c>
      <c r="D255" s="40">
        <f>D256</f>
        <v>3000</v>
      </c>
      <c r="E255" s="40">
        <f>E256</f>
        <v>3000</v>
      </c>
      <c r="F255" s="40">
        <f>F256</f>
        <v>3000</v>
      </c>
      <c r="G255" s="40">
        <f>G256</f>
        <v>398.16842524387812</v>
      </c>
      <c r="H255" s="40">
        <v>398.17</v>
      </c>
      <c r="I255" s="40">
        <f>H255</f>
        <v>398.17</v>
      </c>
      <c r="J255" s="36"/>
      <c r="K255" s="37"/>
    </row>
    <row r="256" spans="1:11" hidden="1" x14ac:dyDescent="0.2">
      <c r="A256" s="67"/>
      <c r="B256" s="17">
        <v>329</v>
      </c>
      <c r="C256" s="18" t="s">
        <v>8</v>
      </c>
      <c r="D256" s="40">
        <v>3000</v>
      </c>
      <c r="E256" s="40">
        <v>3000</v>
      </c>
      <c r="F256" s="40">
        <v>3000</v>
      </c>
      <c r="G256" s="40">
        <f t="shared" ref="G256" si="97">F256/7.5345</f>
        <v>398.16842524387812</v>
      </c>
      <c r="H256" s="40"/>
      <c r="I256" s="43"/>
      <c r="J256" s="36"/>
      <c r="K256" s="37"/>
    </row>
    <row r="257" spans="1:11" hidden="1" x14ac:dyDescent="0.2">
      <c r="A257" s="68" t="s">
        <v>117</v>
      </c>
      <c r="B257" s="96" t="s">
        <v>87</v>
      </c>
      <c r="C257" s="97"/>
      <c r="D257" s="40"/>
      <c r="E257" s="40"/>
      <c r="F257" s="40"/>
      <c r="G257" s="40"/>
      <c r="H257" s="40"/>
      <c r="I257" s="43"/>
      <c r="J257" s="36"/>
      <c r="K257" s="37"/>
    </row>
    <row r="258" spans="1:11" hidden="1" x14ac:dyDescent="0.2">
      <c r="A258" s="67"/>
      <c r="B258" s="27">
        <v>3</v>
      </c>
      <c r="C258" s="31" t="s">
        <v>10</v>
      </c>
      <c r="D258" s="40">
        <f>D259</f>
        <v>2800</v>
      </c>
      <c r="E258" s="40">
        <f>E259</f>
        <v>2800</v>
      </c>
      <c r="F258" s="40">
        <f>F259</f>
        <v>0</v>
      </c>
      <c r="G258" s="40">
        <f>G259</f>
        <v>0</v>
      </c>
      <c r="H258" s="40"/>
      <c r="I258" s="43"/>
      <c r="J258" s="36"/>
      <c r="K258" s="37"/>
    </row>
    <row r="259" spans="1:11" hidden="1" x14ac:dyDescent="0.2">
      <c r="A259" s="67"/>
      <c r="B259" s="27">
        <v>32</v>
      </c>
      <c r="C259" s="31" t="s">
        <v>28</v>
      </c>
      <c r="D259" s="40">
        <f>SUM(D260:D261)</f>
        <v>2800</v>
      </c>
      <c r="E259" s="40">
        <f>SUM(E260:E261)</f>
        <v>2800</v>
      </c>
      <c r="F259" s="40">
        <f>SUM(F260:F261)</f>
        <v>0</v>
      </c>
      <c r="G259" s="40">
        <f>SUM(G260:G261)</f>
        <v>0</v>
      </c>
      <c r="H259" s="40"/>
      <c r="I259" s="43"/>
      <c r="J259" s="36"/>
      <c r="K259" s="37"/>
    </row>
    <row r="260" spans="1:11" hidden="1" x14ac:dyDescent="0.2">
      <c r="A260" s="67"/>
      <c r="B260" s="27">
        <v>322</v>
      </c>
      <c r="C260" s="31" t="s">
        <v>12</v>
      </c>
      <c r="D260" s="40">
        <v>1050</v>
      </c>
      <c r="E260" s="40">
        <v>1050</v>
      </c>
      <c r="F260" s="40"/>
      <c r="G260" s="40">
        <f t="shared" ref="G260:G261" si="98">F260/7.5345</f>
        <v>0</v>
      </c>
      <c r="H260" s="40"/>
      <c r="I260" s="43"/>
      <c r="J260" s="36"/>
      <c r="K260" s="37"/>
    </row>
    <row r="261" spans="1:11" hidden="1" x14ac:dyDescent="0.2">
      <c r="A261" s="67"/>
      <c r="B261" s="24">
        <v>323</v>
      </c>
      <c r="C261" s="34" t="s">
        <v>22</v>
      </c>
      <c r="D261" s="40">
        <v>1750</v>
      </c>
      <c r="E261" s="40">
        <v>1750</v>
      </c>
      <c r="F261" s="40"/>
      <c r="G261" s="40">
        <f t="shared" si="98"/>
        <v>0</v>
      </c>
      <c r="H261" s="40"/>
      <c r="I261" s="43"/>
      <c r="J261" s="36"/>
      <c r="K261" s="37"/>
    </row>
    <row r="262" spans="1:11" hidden="1" x14ac:dyDescent="0.2">
      <c r="A262" s="67"/>
      <c r="B262" s="27">
        <v>4</v>
      </c>
      <c r="C262" s="20" t="s">
        <v>15</v>
      </c>
      <c r="D262" s="40">
        <f>D263</f>
        <v>13200</v>
      </c>
      <c r="E262" s="40">
        <f>E263</f>
        <v>13200</v>
      </c>
      <c r="F262" s="40">
        <f>F263</f>
        <v>0</v>
      </c>
      <c r="G262" s="40">
        <f>G263</f>
        <v>0</v>
      </c>
      <c r="H262" s="40"/>
      <c r="I262" s="43"/>
      <c r="J262" s="36"/>
      <c r="K262" s="37"/>
    </row>
    <row r="263" spans="1:11" hidden="1" x14ac:dyDescent="0.2">
      <c r="A263" s="67"/>
      <c r="B263" s="27">
        <v>42</v>
      </c>
      <c r="C263" s="70" t="s">
        <v>26</v>
      </c>
      <c r="D263" s="40">
        <f>SUM(D264:D266)</f>
        <v>13200</v>
      </c>
      <c r="E263" s="40">
        <f>SUM(E264:E266)</f>
        <v>13200</v>
      </c>
      <c r="F263" s="40">
        <f>SUM(F264:F266)</f>
        <v>0</v>
      </c>
      <c r="G263" s="40">
        <f>SUM(G264:G266)</f>
        <v>0</v>
      </c>
      <c r="H263" s="40"/>
      <c r="I263" s="43"/>
      <c r="J263" s="36"/>
      <c r="K263" s="37"/>
    </row>
    <row r="264" spans="1:11" hidden="1" x14ac:dyDescent="0.2">
      <c r="A264" s="67"/>
      <c r="B264" s="27">
        <v>422</v>
      </c>
      <c r="C264" s="20" t="s">
        <v>27</v>
      </c>
      <c r="D264" s="40">
        <v>13200</v>
      </c>
      <c r="E264" s="40">
        <v>13200</v>
      </c>
      <c r="F264" s="40"/>
      <c r="G264" s="40">
        <f t="shared" ref="G264" si="99">F264/7.5345</f>
        <v>0</v>
      </c>
      <c r="H264" s="40"/>
      <c r="I264" s="43"/>
      <c r="J264" s="36"/>
      <c r="K264" s="37"/>
    </row>
    <row r="265" spans="1:11" x14ac:dyDescent="0.2">
      <c r="A265" s="67" t="s">
        <v>43</v>
      </c>
      <c r="B265" s="114" t="s">
        <v>147</v>
      </c>
      <c r="C265" s="115"/>
      <c r="D265" s="40"/>
      <c r="E265" s="40"/>
      <c r="F265" s="40"/>
      <c r="G265" s="40"/>
      <c r="H265" s="40"/>
      <c r="I265" s="43"/>
      <c r="J265" s="36"/>
      <c r="K265" s="37"/>
    </row>
    <row r="266" spans="1:11" x14ac:dyDescent="0.2">
      <c r="A266" s="67">
        <v>55431</v>
      </c>
      <c r="B266" s="89" t="s">
        <v>141</v>
      </c>
      <c r="C266" s="90"/>
      <c r="D266" s="40"/>
      <c r="E266" s="40"/>
      <c r="F266" s="40"/>
      <c r="G266" s="40"/>
      <c r="H266" s="40"/>
      <c r="I266" s="43"/>
      <c r="J266" s="36"/>
      <c r="K266" s="37"/>
    </row>
    <row r="267" spans="1:11" x14ac:dyDescent="0.2">
      <c r="A267" s="58"/>
      <c r="B267" s="27">
        <v>3</v>
      </c>
      <c r="C267" s="31" t="s">
        <v>10</v>
      </c>
      <c r="D267" s="40">
        <f t="shared" ref="D267:I267" si="100">D268</f>
        <v>3000</v>
      </c>
      <c r="E267" s="40">
        <f t="shared" si="100"/>
        <v>3000</v>
      </c>
      <c r="F267" s="40">
        <f t="shared" si="100"/>
        <v>3000</v>
      </c>
      <c r="G267" s="40">
        <f t="shared" si="100"/>
        <v>398.16842524387812</v>
      </c>
      <c r="H267" s="40">
        <f t="shared" si="100"/>
        <v>398.17</v>
      </c>
      <c r="I267" s="40">
        <f t="shared" si="100"/>
        <v>398.17</v>
      </c>
      <c r="J267" s="36"/>
      <c r="K267" s="37"/>
    </row>
    <row r="268" spans="1:11" x14ac:dyDescent="0.2">
      <c r="A268" s="67"/>
      <c r="B268" s="27">
        <v>32</v>
      </c>
      <c r="C268" s="31" t="s">
        <v>28</v>
      </c>
      <c r="D268" s="40">
        <f>SUM(D269:D271)</f>
        <v>3000</v>
      </c>
      <c r="E268" s="40">
        <f>SUM(E269:E271)</f>
        <v>3000</v>
      </c>
      <c r="F268" s="40">
        <f>SUM(F269:F271)</f>
        <v>3000</v>
      </c>
      <c r="G268" s="40">
        <f>SUM(G269:G271)</f>
        <v>398.16842524387812</v>
      </c>
      <c r="H268" s="40">
        <v>398.17</v>
      </c>
      <c r="I268" s="40">
        <f>H268</f>
        <v>398.17</v>
      </c>
      <c r="J268" s="36"/>
      <c r="K268" s="37"/>
    </row>
    <row r="269" spans="1:11" hidden="1" x14ac:dyDescent="0.2">
      <c r="A269" s="67"/>
      <c r="B269" s="27">
        <v>321</v>
      </c>
      <c r="C269" s="20" t="s">
        <v>19</v>
      </c>
      <c r="D269" s="40">
        <v>0</v>
      </c>
      <c r="E269" s="40">
        <v>0</v>
      </c>
      <c r="F269" s="40">
        <v>0</v>
      </c>
      <c r="G269" s="40">
        <v>0</v>
      </c>
      <c r="H269" s="40"/>
      <c r="I269" s="43"/>
      <c r="J269" s="36"/>
      <c r="K269" s="37"/>
    </row>
    <row r="270" spans="1:11" hidden="1" x14ac:dyDescent="0.2">
      <c r="A270" s="67"/>
      <c r="B270" s="24">
        <v>323</v>
      </c>
      <c r="C270" s="34" t="s">
        <v>22</v>
      </c>
      <c r="D270" s="40">
        <v>0</v>
      </c>
      <c r="E270" s="40">
        <v>0</v>
      </c>
      <c r="F270" s="40">
        <v>0</v>
      </c>
      <c r="G270" s="40">
        <v>0</v>
      </c>
      <c r="H270" s="40"/>
      <c r="I270" s="43"/>
      <c r="J270" s="36"/>
      <c r="K270" s="37"/>
    </row>
    <row r="271" spans="1:11" hidden="1" x14ac:dyDescent="0.2">
      <c r="A271" s="67"/>
      <c r="B271" s="17">
        <v>329</v>
      </c>
      <c r="C271" s="18" t="s">
        <v>8</v>
      </c>
      <c r="D271" s="40">
        <v>3000</v>
      </c>
      <c r="E271" s="40">
        <v>3000</v>
      </c>
      <c r="F271" s="40">
        <v>3000</v>
      </c>
      <c r="G271" s="40">
        <f t="shared" ref="G271" si="101">F271/7.5345</f>
        <v>398.16842524387812</v>
      </c>
      <c r="H271" s="40"/>
      <c r="I271" s="43"/>
      <c r="J271" s="36"/>
      <c r="K271" s="37"/>
    </row>
    <row r="272" spans="1:11" ht="12.75" customHeight="1" x14ac:dyDescent="0.2">
      <c r="A272" s="67" t="s">
        <v>80</v>
      </c>
      <c r="B272" s="87" t="s">
        <v>148</v>
      </c>
      <c r="C272" s="88"/>
      <c r="D272" s="40"/>
      <c r="E272" s="40"/>
      <c r="F272" s="40"/>
      <c r="G272" s="40"/>
      <c r="H272" s="40"/>
      <c r="I272" s="40"/>
    </row>
    <row r="273" spans="1:11" ht="12.75" customHeight="1" x14ac:dyDescent="0.2">
      <c r="A273" s="67">
        <v>63000</v>
      </c>
      <c r="B273" s="87" t="s">
        <v>149</v>
      </c>
      <c r="C273" s="88"/>
      <c r="D273" s="40"/>
      <c r="E273" s="40"/>
      <c r="F273" s="40"/>
      <c r="G273" s="40"/>
      <c r="H273" s="40"/>
      <c r="I273" s="40"/>
    </row>
    <row r="274" spans="1:11" ht="12.75" customHeight="1" x14ac:dyDescent="0.2">
      <c r="A274" s="58"/>
      <c r="B274" s="27">
        <v>3</v>
      </c>
      <c r="C274" s="31" t="s">
        <v>10</v>
      </c>
      <c r="D274" s="40" t="e">
        <f>D275</f>
        <v>#REF!</v>
      </c>
      <c r="E274" s="40" t="e">
        <f>E275</f>
        <v>#REF!</v>
      </c>
      <c r="F274" s="40">
        <f>F275</f>
        <v>3000</v>
      </c>
      <c r="G274" s="40">
        <f>G275</f>
        <v>398.16842524387812</v>
      </c>
      <c r="H274" s="40">
        <f>H275</f>
        <v>398.17</v>
      </c>
      <c r="I274" s="40">
        <f>H274</f>
        <v>398.17</v>
      </c>
    </row>
    <row r="275" spans="1:11" ht="12.75" customHeight="1" x14ac:dyDescent="0.2">
      <c r="A275" s="67"/>
      <c r="B275" s="27">
        <v>32</v>
      </c>
      <c r="C275" s="31" t="s">
        <v>28</v>
      </c>
      <c r="D275" s="40" t="e">
        <f>D276+#REF!</f>
        <v>#REF!</v>
      </c>
      <c r="E275" s="40" t="e">
        <f>E276+#REF!</f>
        <v>#REF!</v>
      </c>
      <c r="F275" s="40">
        <f>F276</f>
        <v>3000</v>
      </c>
      <c r="G275" s="40">
        <f>G276</f>
        <v>398.16842524387812</v>
      </c>
      <c r="H275" s="40">
        <v>398.17</v>
      </c>
      <c r="I275" s="40">
        <f>H275</f>
        <v>398.17</v>
      </c>
    </row>
    <row r="276" spans="1:11" ht="12.75" hidden="1" customHeight="1" x14ac:dyDescent="0.2">
      <c r="A276" s="67"/>
      <c r="B276" s="27">
        <v>322</v>
      </c>
      <c r="C276" s="31" t="s">
        <v>12</v>
      </c>
      <c r="D276" s="40">
        <v>3000</v>
      </c>
      <c r="E276" s="40">
        <v>3000</v>
      </c>
      <c r="F276" s="40">
        <v>3000</v>
      </c>
      <c r="G276" s="40">
        <f>F276/7.5345</f>
        <v>398.16842524387812</v>
      </c>
      <c r="H276" s="40"/>
      <c r="I276" s="40"/>
    </row>
    <row r="277" spans="1:11" ht="12.75" customHeight="1" x14ac:dyDescent="0.2">
      <c r="A277" s="67" t="s">
        <v>77</v>
      </c>
      <c r="B277" s="87" t="s">
        <v>150</v>
      </c>
      <c r="C277" s="88"/>
      <c r="D277" s="40"/>
      <c r="E277" s="40"/>
      <c r="F277" s="40"/>
      <c r="G277" s="40"/>
      <c r="H277" s="40"/>
      <c r="I277" s="40"/>
    </row>
    <row r="278" spans="1:11" ht="12.75" customHeight="1" x14ac:dyDescent="0.2">
      <c r="A278" s="67">
        <v>53060</v>
      </c>
      <c r="B278" s="87" t="s">
        <v>151</v>
      </c>
      <c r="C278" s="88"/>
      <c r="D278" s="40"/>
      <c r="E278" s="40"/>
      <c r="F278" s="40"/>
      <c r="G278" s="40"/>
      <c r="H278" s="40"/>
      <c r="I278" s="40"/>
    </row>
    <row r="279" spans="1:11" ht="12.75" customHeight="1" x14ac:dyDescent="0.2">
      <c r="A279" s="58"/>
      <c r="B279" s="27">
        <v>3</v>
      </c>
      <c r="C279" s="31" t="s">
        <v>10</v>
      </c>
      <c r="D279" s="40">
        <f>D280</f>
        <v>10000</v>
      </c>
      <c r="E279" s="40">
        <f>E280</f>
        <v>10000</v>
      </c>
      <c r="F279" s="40">
        <f>F280</f>
        <v>10000</v>
      </c>
      <c r="G279" s="40">
        <f>G280</f>
        <v>1327.2280841462605</v>
      </c>
      <c r="H279" s="40">
        <f>H280</f>
        <v>1327.23</v>
      </c>
      <c r="I279" s="40">
        <f>H279</f>
        <v>1327.23</v>
      </c>
    </row>
    <row r="280" spans="1:11" ht="12.75" customHeight="1" x14ac:dyDescent="0.2">
      <c r="A280" s="67"/>
      <c r="B280" s="27">
        <v>32</v>
      </c>
      <c r="C280" s="31" t="s">
        <v>28</v>
      </c>
      <c r="D280" s="40">
        <f>D281</f>
        <v>10000</v>
      </c>
      <c r="E280" s="40">
        <f>E281</f>
        <v>10000</v>
      </c>
      <c r="F280" s="40">
        <f>F281</f>
        <v>10000</v>
      </c>
      <c r="G280" s="40">
        <f>G281</f>
        <v>1327.2280841462605</v>
      </c>
      <c r="H280" s="40">
        <v>1327.23</v>
      </c>
      <c r="I280" s="40">
        <f>H280</f>
        <v>1327.23</v>
      </c>
    </row>
    <row r="281" spans="1:11" ht="12.75" hidden="1" customHeight="1" x14ac:dyDescent="0.2">
      <c r="A281" s="67"/>
      <c r="B281" s="27">
        <v>322</v>
      </c>
      <c r="C281" s="31" t="s">
        <v>12</v>
      </c>
      <c r="D281" s="40">
        <v>10000</v>
      </c>
      <c r="E281" s="40">
        <v>10000</v>
      </c>
      <c r="F281" s="40">
        <v>10000</v>
      </c>
      <c r="G281" s="40">
        <f t="shared" ref="G281" si="102">F281/7.5345</f>
        <v>1327.2280841462605</v>
      </c>
      <c r="H281" s="40"/>
      <c r="I281" s="40"/>
    </row>
    <row r="282" spans="1:11" x14ac:dyDescent="0.2">
      <c r="A282" s="67"/>
      <c r="B282" s="17"/>
      <c r="C282" s="18"/>
      <c r="D282" s="40"/>
      <c r="E282" s="40"/>
      <c r="F282" s="40"/>
      <c r="G282" s="40"/>
      <c r="H282" s="40"/>
      <c r="I282" s="40"/>
      <c r="J282" s="37"/>
      <c r="K282" s="37"/>
    </row>
    <row r="283" spans="1:11" ht="12.75" hidden="1" customHeight="1" x14ac:dyDescent="0.2">
      <c r="A283" s="67">
        <v>58300</v>
      </c>
      <c r="B283" s="87" t="s">
        <v>82</v>
      </c>
      <c r="C283" s="88"/>
      <c r="D283" s="40"/>
      <c r="E283" s="40"/>
      <c r="F283" s="40"/>
      <c r="G283" s="40"/>
      <c r="H283" s="40"/>
      <c r="I283" s="40"/>
    </row>
    <row r="284" spans="1:11" ht="12.75" hidden="1" customHeight="1" x14ac:dyDescent="0.2">
      <c r="A284" s="67" t="s">
        <v>65</v>
      </c>
      <c r="B284" s="87" t="s">
        <v>165</v>
      </c>
      <c r="C284" s="88"/>
      <c r="D284" s="40"/>
      <c r="E284" s="40"/>
      <c r="F284" s="40"/>
      <c r="G284" s="40"/>
      <c r="H284" s="40"/>
      <c r="I284" s="40"/>
    </row>
    <row r="285" spans="1:11" ht="12.75" hidden="1" customHeight="1" x14ac:dyDescent="0.2">
      <c r="A285" s="67"/>
      <c r="B285" s="27">
        <v>3</v>
      </c>
      <c r="C285" s="31" t="s">
        <v>10</v>
      </c>
      <c r="D285" s="40">
        <f t="shared" ref="D285:I285" si="103">D286+D290</f>
        <v>0</v>
      </c>
      <c r="E285" s="40">
        <f t="shared" ref="E285:F285" si="104">E286+E290</f>
        <v>0</v>
      </c>
      <c r="F285" s="40">
        <f t="shared" si="104"/>
        <v>0</v>
      </c>
      <c r="G285" s="40">
        <f t="shared" ref="G285" si="105">G286+G290</f>
        <v>0</v>
      </c>
      <c r="H285" s="40">
        <f t="shared" si="103"/>
        <v>0</v>
      </c>
      <c r="I285" s="40">
        <f t="shared" si="103"/>
        <v>0</v>
      </c>
    </row>
    <row r="286" spans="1:11" ht="12.75" hidden="1" customHeight="1" x14ac:dyDescent="0.2">
      <c r="A286" s="67"/>
      <c r="B286" s="4">
        <v>31</v>
      </c>
      <c r="C286" s="4" t="s">
        <v>17</v>
      </c>
      <c r="D286" s="40">
        <f>SUM(D287:D289)</f>
        <v>0</v>
      </c>
      <c r="E286" s="40">
        <f>SUM(E287:E289)</f>
        <v>0</v>
      </c>
      <c r="F286" s="40">
        <f>SUM(F287:F289)</f>
        <v>0</v>
      </c>
      <c r="G286" s="40">
        <f>SUM(G287:G289)</f>
        <v>0</v>
      </c>
      <c r="H286" s="40">
        <v>0</v>
      </c>
      <c r="I286" s="40">
        <f>H286</f>
        <v>0</v>
      </c>
    </row>
    <row r="287" spans="1:11" ht="12.75" hidden="1" customHeight="1" x14ac:dyDescent="0.2">
      <c r="A287" s="67"/>
      <c r="B287" s="27">
        <v>311</v>
      </c>
      <c r="C287" s="20" t="s">
        <v>9</v>
      </c>
      <c r="D287" s="40">
        <v>0</v>
      </c>
      <c r="E287" s="40">
        <v>0</v>
      </c>
      <c r="F287" s="40">
        <v>0</v>
      </c>
      <c r="G287" s="40">
        <v>0</v>
      </c>
      <c r="H287" s="40"/>
      <c r="I287" s="40"/>
    </row>
    <row r="288" spans="1:11" ht="12.75" hidden="1" customHeight="1" x14ac:dyDescent="0.2">
      <c r="A288" s="67"/>
      <c r="B288" s="27">
        <v>312</v>
      </c>
      <c r="C288" s="20" t="s">
        <v>74</v>
      </c>
      <c r="D288" s="40">
        <v>0</v>
      </c>
      <c r="E288" s="40">
        <v>0</v>
      </c>
      <c r="F288" s="40">
        <v>0</v>
      </c>
      <c r="G288" s="40">
        <v>0</v>
      </c>
      <c r="H288" s="40"/>
      <c r="I288" s="40"/>
    </row>
    <row r="289" spans="1:9" ht="12.75" hidden="1" customHeight="1" x14ac:dyDescent="0.2">
      <c r="A289" s="67"/>
      <c r="B289" s="27">
        <v>313</v>
      </c>
      <c r="C289" s="20" t="s">
        <v>18</v>
      </c>
      <c r="D289" s="40">
        <v>0</v>
      </c>
      <c r="E289" s="40">
        <v>0</v>
      </c>
      <c r="F289" s="40">
        <v>0</v>
      </c>
      <c r="G289" s="40">
        <v>0</v>
      </c>
      <c r="H289" s="40"/>
      <c r="I289" s="40"/>
    </row>
    <row r="290" spans="1:9" ht="12.75" hidden="1" customHeight="1" x14ac:dyDescent="0.2">
      <c r="A290" s="67"/>
      <c r="B290" s="27">
        <v>32</v>
      </c>
      <c r="C290" s="20" t="s">
        <v>11</v>
      </c>
      <c r="D290" s="40">
        <f>D291</f>
        <v>0</v>
      </c>
      <c r="E290" s="40">
        <f>E291</f>
        <v>0</v>
      </c>
      <c r="F290" s="40">
        <f>F291</f>
        <v>0</v>
      </c>
      <c r="G290" s="40">
        <f>G291</f>
        <v>0</v>
      </c>
      <c r="H290" s="40">
        <v>0</v>
      </c>
      <c r="I290" s="40">
        <f>H290</f>
        <v>0</v>
      </c>
    </row>
    <row r="291" spans="1:9" ht="12.75" hidden="1" customHeight="1" x14ac:dyDescent="0.2">
      <c r="A291" s="67"/>
      <c r="B291" s="27">
        <v>321</v>
      </c>
      <c r="C291" s="20" t="s">
        <v>19</v>
      </c>
      <c r="D291" s="40">
        <v>0</v>
      </c>
      <c r="E291" s="40">
        <v>0</v>
      </c>
      <c r="F291" s="40">
        <v>0</v>
      </c>
      <c r="G291" s="40">
        <v>0</v>
      </c>
      <c r="H291" s="40"/>
      <c r="I291" s="40"/>
    </row>
    <row r="292" spans="1:9" ht="12.75" hidden="1" customHeight="1" x14ac:dyDescent="0.2">
      <c r="A292" s="67"/>
      <c r="B292" s="24"/>
      <c r="C292" s="34"/>
      <c r="D292" s="40"/>
      <c r="E292" s="40"/>
      <c r="F292" s="40"/>
      <c r="G292" s="40"/>
      <c r="H292" s="40"/>
      <c r="I292" s="40"/>
    </row>
    <row r="293" spans="1:9" ht="12.75" hidden="1" customHeight="1" x14ac:dyDescent="0.2">
      <c r="A293" s="67">
        <v>58300</v>
      </c>
      <c r="B293" s="87" t="s">
        <v>78</v>
      </c>
      <c r="C293" s="88"/>
      <c r="D293" s="40"/>
      <c r="E293" s="40"/>
      <c r="F293" s="40"/>
      <c r="G293" s="40"/>
      <c r="H293" s="40"/>
      <c r="I293" s="40"/>
    </row>
    <row r="294" spans="1:9" ht="12.75" hidden="1" customHeight="1" x14ac:dyDescent="0.2">
      <c r="A294" s="67" t="s">
        <v>65</v>
      </c>
      <c r="B294" s="87" t="s">
        <v>165</v>
      </c>
      <c r="C294" s="88"/>
      <c r="D294" s="40"/>
      <c r="E294" s="40"/>
      <c r="F294" s="40"/>
      <c r="G294" s="40"/>
      <c r="H294" s="40"/>
      <c r="I294" s="40"/>
    </row>
    <row r="295" spans="1:9" ht="12.75" hidden="1" customHeight="1" x14ac:dyDescent="0.2">
      <c r="A295" s="67"/>
      <c r="B295" s="27">
        <v>3</v>
      </c>
      <c r="C295" s="31" t="s">
        <v>10</v>
      </c>
      <c r="D295" s="40">
        <f>D296+D141</f>
        <v>0</v>
      </c>
      <c r="E295" s="40">
        <f>E296+E141</f>
        <v>0</v>
      </c>
      <c r="F295" s="40">
        <f>F296+F141</f>
        <v>0</v>
      </c>
      <c r="G295" s="40">
        <f>G296+G141</f>
        <v>0</v>
      </c>
      <c r="H295" s="40"/>
      <c r="I295" s="40"/>
    </row>
    <row r="296" spans="1:9" ht="12.75" hidden="1" customHeight="1" x14ac:dyDescent="0.2">
      <c r="A296" s="67"/>
      <c r="B296" s="27">
        <v>32</v>
      </c>
      <c r="C296" s="20" t="s">
        <v>11</v>
      </c>
      <c r="D296" s="40">
        <f>D297+D140</f>
        <v>0</v>
      </c>
      <c r="E296" s="40">
        <f>E297+E140</f>
        <v>0</v>
      </c>
      <c r="F296" s="40">
        <f>F297+F140</f>
        <v>0</v>
      </c>
      <c r="G296" s="40">
        <f>G297+G140</f>
        <v>0</v>
      </c>
      <c r="H296" s="40"/>
      <c r="I296" s="40">
        <f>H296</f>
        <v>0</v>
      </c>
    </row>
    <row r="297" spans="1:9" ht="12.75" hidden="1" customHeight="1" x14ac:dyDescent="0.2">
      <c r="A297" s="67"/>
      <c r="B297" s="24">
        <v>323</v>
      </c>
      <c r="C297" s="34" t="s">
        <v>22</v>
      </c>
      <c r="D297" s="40">
        <v>0</v>
      </c>
      <c r="E297" s="40">
        <v>0</v>
      </c>
      <c r="F297" s="40">
        <v>0</v>
      </c>
      <c r="G297" s="40">
        <v>0</v>
      </c>
      <c r="H297" s="40"/>
      <c r="I297" s="40"/>
    </row>
    <row r="298" spans="1:9" ht="12.75" hidden="1" customHeight="1" x14ac:dyDescent="0.2">
      <c r="A298" s="67">
        <v>58300</v>
      </c>
      <c r="B298" s="87" t="s">
        <v>78</v>
      </c>
      <c r="C298" s="88"/>
      <c r="D298" s="40"/>
      <c r="E298" s="40"/>
      <c r="F298" s="40"/>
      <c r="G298" s="40"/>
      <c r="H298" s="40"/>
      <c r="I298" s="40"/>
    </row>
    <row r="299" spans="1:9" ht="12.75" hidden="1" customHeight="1" x14ac:dyDescent="0.2">
      <c r="A299" s="67" t="s">
        <v>83</v>
      </c>
      <c r="B299" s="87" t="s">
        <v>166</v>
      </c>
      <c r="C299" s="88"/>
      <c r="D299" s="40"/>
      <c r="E299" s="40"/>
      <c r="F299" s="40"/>
      <c r="G299" s="40"/>
      <c r="H299" s="40"/>
      <c r="I299" s="40"/>
    </row>
    <row r="300" spans="1:9" ht="12.75" hidden="1" customHeight="1" x14ac:dyDescent="0.2">
      <c r="A300" s="67"/>
      <c r="B300" s="27">
        <v>3</v>
      </c>
      <c r="C300" s="31" t="s">
        <v>10</v>
      </c>
      <c r="D300" s="40">
        <f t="shared" ref="D300:G301" si="106">D301</f>
        <v>0</v>
      </c>
      <c r="E300" s="40">
        <f t="shared" si="106"/>
        <v>0</v>
      </c>
      <c r="F300" s="40">
        <f t="shared" si="106"/>
        <v>0</v>
      </c>
      <c r="G300" s="40">
        <f t="shared" si="106"/>
        <v>0</v>
      </c>
      <c r="H300" s="40"/>
      <c r="I300" s="40"/>
    </row>
    <row r="301" spans="1:9" ht="12.75" hidden="1" customHeight="1" x14ac:dyDescent="0.2">
      <c r="A301" s="67"/>
      <c r="B301" s="27">
        <v>32</v>
      </c>
      <c r="C301" s="20" t="s">
        <v>11</v>
      </c>
      <c r="D301" s="40">
        <f t="shared" si="106"/>
        <v>0</v>
      </c>
      <c r="E301" s="40">
        <f t="shared" si="106"/>
        <v>0</v>
      </c>
      <c r="F301" s="40">
        <f t="shared" si="106"/>
        <v>0</v>
      </c>
      <c r="G301" s="40">
        <f t="shared" si="106"/>
        <v>0</v>
      </c>
      <c r="H301" s="40"/>
      <c r="I301" s="40"/>
    </row>
    <row r="302" spans="1:9" ht="12.75" hidden="1" customHeight="1" x14ac:dyDescent="0.2">
      <c r="A302" s="67"/>
      <c r="B302" s="24">
        <v>323</v>
      </c>
      <c r="C302" s="34" t="s">
        <v>22</v>
      </c>
      <c r="D302" s="40">
        <v>0</v>
      </c>
      <c r="E302" s="40">
        <v>0</v>
      </c>
      <c r="F302" s="40">
        <v>0</v>
      </c>
      <c r="G302" s="40">
        <v>0</v>
      </c>
      <c r="H302" s="40"/>
      <c r="I302" s="40"/>
    </row>
    <row r="303" spans="1:9" ht="12.75" hidden="1" customHeight="1" x14ac:dyDescent="0.2">
      <c r="A303" s="67"/>
      <c r="B303" s="24"/>
      <c r="C303" s="34"/>
      <c r="D303" s="40"/>
      <c r="E303" s="40"/>
      <c r="F303" s="40"/>
      <c r="G303" s="40"/>
      <c r="H303" s="40"/>
      <c r="I303" s="40"/>
    </row>
    <row r="304" spans="1:9" ht="12.75" hidden="1" customHeight="1" x14ac:dyDescent="0.2">
      <c r="A304" s="67">
        <v>48006</v>
      </c>
      <c r="B304" s="87" t="s">
        <v>84</v>
      </c>
      <c r="C304" s="88"/>
      <c r="D304" s="40"/>
      <c r="E304" s="40"/>
      <c r="F304" s="40"/>
      <c r="G304" s="40"/>
      <c r="H304" s="40"/>
      <c r="I304" s="40"/>
    </row>
    <row r="305" spans="1:9" ht="12.75" hidden="1" customHeight="1" x14ac:dyDescent="0.2">
      <c r="A305" s="67" t="s">
        <v>79</v>
      </c>
      <c r="B305" s="87" t="s">
        <v>167</v>
      </c>
      <c r="C305" s="88"/>
      <c r="D305" s="40"/>
      <c r="E305" s="40"/>
      <c r="F305" s="40"/>
      <c r="G305" s="40"/>
      <c r="H305" s="40"/>
      <c r="I305" s="40"/>
    </row>
    <row r="306" spans="1:9" ht="12.75" hidden="1" customHeight="1" x14ac:dyDescent="0.2">
      <c r="A306" s="67"/>
      <c r="B306" s="27">
        <v>4</v>
      </c>
      <c r="C306" s="20" t="s">
        <v>15</v>
      </c>
      <c r="D306" s="40">
        <f t="shared" ref="D306:G307" si="107">D307</f>
        <v>0</v>
      </c>
      <c r="E306" s="40">
        <f t="shared" si="107"/>
        <v>0</v>
      </c>
      <c r="F306" s="40">
        <f t="shared" si="107"/>
        <v>0</v>
      </c>
      <c r="G306" s="40">
        <f t="shared" si="107"/>
        <v>0</v>
      </c>
      <c r="H306" s="40"/>
      <c r="I306" s="40"/>
    </row>
    <row r="307" spans="1:9" ht="12.75" hidden="1" customHeight="1" x14ac:dyDescent="0.2">
      <c r="A307" s="67"/>
      <c r="B307" s="27">
        <v>42</v>
      </c>
      <c r="C307" s="70" t="s">
        <v>26</v>
      </c>
      <c r="D307" s="40">
        <f t="shared" si="107"/>
        <v>0</v>
      </c>
      <c r="E307" s="40">
        <f t="shared" si="107"/>
        <v>0</v>
      </c>
      <c r="F307" s="40">
        <f t="shared" si="107"/>
        <v>0</v>
      </c>
      <c r="G307" s="40">
        <f t="shared" si="107"/>
        <v>0</v>
      </c>
      <c r="H307" s="40"/>
      <c r="I307" s="40"/>
    </row>
    <row r="308" spans="1:9" ht="12.75" hidden="1" customHeight="1" x14ac:dyDescent="0.2">
      <c r="A308" s="67"/>
      <c r="B308" s="27">
        <v>422</v>
      </c>
      <c r="C308" s="20" t="s">
        <v>27</v>
      </c>
      <c r="D308" s="40">
        <v>0</v>
      </c>
      <c r="E308" s="40">
        <v>0</v>
      </c>
      <c r="F308" s="40">
        <v>0</v>
      </c>
      <c r="G308" s="40">
        <v>0</v>
      </c>
      <c r="H308" s="40"/>
      <c r="I308" s="40"/>
    </row>
    <row r="309" spans="1:9" ht="12.75" hidden="1" customHeight="1" x14ac:dyDescent="0.2">
      <c r="A309" s="67"/>
      <c r="B309" s="24"/>
      <c r="C309" s="34"/>
      <c r="D309" s="40"/>
      <c r="E309" s="40"/>
      <c r="F309" s="40"/>
      <c r="G309" s="40"/>
      <c r="H309" s="40"/>
      <c r="I309" s="40"/>
    </row>
    <row r="310" spans="1:9" ht="12.75" hidden="1" customHeight="1" x14ac:dyDescent="0.2">
      <c r="A310" s="67">
        <v>58300</v>
      </c>
      <c r="B310" s="87" t="s">
        <v>78</v>
      </c>
      <c r="C310" s="88"/>
      <c r="D310" s="40"/>
      <c r="E310" s="40"/>
      <c r="F310" s="40"/>
      <c r="G310" s="40"/>
      <c r="H310" s="40"/>
      <c r="I310" s="40"/>
    </row>
    <row r="311" spans="1:9" ht="12.75" hidden="1" customHeight="1" x14ac:dyDescent="0.2">
      <c r="A311" s="67" t="s">
        <v>79</v>
      </c>
      <c r="B311" s="87" t="s">
        <v>167</v>
      </c>
      <c r="C311" s="88"/>
      <c r="D311" s="40"/>
      <c r="E311" s="40"/>
      <c r="F311" s="40"/>
      <c r="G311" s="40"/>
      <c r="H311" s="40"/>
      <c r="I311" s="40"/>
    </row>
    <row r="312" spans="1:9" ht="12.75" hidden="1" customHeight="1" x14ac:dyDescent="0.2">
      <c r="A312" s="67"/>
      <c r="B312" s="27">
        <v>4</v>
      </c>
      <c r="C312" s="20" t="s">
        <v>15</v>
      </c>
      <c r="D312" s="40">
        <f t="shared" ref="D312:G313" si="108">D313</f>
        <v>0</v>
      </c>
      <c r="E312" s="40">
        <f t="shared" si="108"/>
        <v>0</v>
      </c>
      <c r="F312" s="40">
        <f t="shared" si="108"/>
        <v>0</v>
      </c>
      <c r="G312" s="40">
        <f t="shared" si="108"/>
        <v>0</v>
      </c>
      <c r="H312" s="40"/>
      <c r="I312" s="40"/>
    </row>
    <row r="313" spans="1:9" ht="12.75" hidden="1" customHeight="1" x14ac:dyDescent="0.2">
      <c r="A313" s="67"/>
      <c r="B313" s="27">
        <v>42</v>
      </c>
      <c r="C313" s="70" t="s">
        <v>26</v>
      </c>
      <c r="D313" s="40">
        <f t="shared" si="108"/>
        <v>0</v>
      </c>
      <c r="E313" s="40">
        <f t="shared" si="108"/>
        <v>0</v>
      </c>
      <c r="F313" s="40">
        <f t="shared" si="108"/>
        <v>0</v>
      </c>
      <c r="G313" s="40">
        <f t="shared" si="108"/>
        <v>0</v>
      </c>
      <c r="H313" s="40"/>
      <c r="I313" s="40"/>
    </row>
    <row r="314" spans="1:9" ht="12.75" hidden="1" customHeight="1" x14ac:dyDescent="0.2">
      <c r="A314" s="67"/>
      <c r="B314" s="27">
        <v>422</v>
      </c>
      <c r="C314" s="20" t="s">
        <v>27</v>
      </c>
      <c r="D314" s="40">
        <v>0</v>
      </c>
      <c r="E314" s="40">
        <v>0</v>
      </c>
      <c r="F314" s="40">
        <v>0</v>
      </c>
      <c r="G314" s="40">
        <v>0</v>
      </c>
      <c r="H314" s="40"/>
      <c r="I314" s="40"/>
    </row>
    <row r="315" spans="1:9" ht="12.75" hidden="1" customHeight="1" x14ac:dyDescent="0.2">
      <c r="A315" s="67"/>
      <c r="B315" s="24"/>
      <c r="C315" s="34"/>
      <c r="D315" s="40"/>
      <c r="E315" s="40"/>
      <c r="F315" s="40"/>
      <c r="G315" s="40"/>
      <c r="H315" s="40"/>
      <c r="I315" s="40"/>
    </row>
    <row r="316" spans="1:9" s="10" customFormat="1" ht="12.75" customHeight="1" x14ac:dyDescent="0.2">
      <c r="A316" s="66">
        <v>2302</v>
      </c>
      <c r="B316" s="110" t="s">
        <v>138</v>
      </c>
      <c r="C316" s="111"/>
      <c r="D316" s="33"/>
      <c r="E316" s="33"/>
      <c r="F316" s="33"/>
      <c r="G316" s="33"/>
      <c r="H316" s="33"/>
      <c r="I316" s="33"/>
    </row>
    <row r="317" spans="1:9" ht="12.75" hidden="1" customHeight="1" x14ac:dyDescent="0.2">
      <c r="A317" s="67">
        <v>53082</v>
      </c>
      <c r="B317" s="87" t="s">
        <v>90</v>
      </c>
      <c r="C317" s="88"/>
      <c r="D317" s="40"/>
      <c r="E317" s="40"/>
      <c r="F317" s="40"/>
      <c r="G317" s="40"/>
      <c r="H317" s="40"/>
      <c r="I317" s="40"/>
    </row>
    <row r="318" spans="1:9" ht="12.75" hidden="1" customHeight="1" x14ac:dyDescent="0.2">
      <c r="A318" s="67" t="s">
        <v>101</v>
      </c>
      <c r="B318" s="87" t="s">
        <v>168</v>
      </c>
      <c r="C318" s="88"/>
      <c r="D318" s="40"/>
      <c r="E318" s="40"/>
      <c r="F318" s="40"/>
      <c r="G318" s="40"/>
      <c r="H318" s="40"/>
      <c r="I318" s="40"/>
    </row>
    <row r="319" spans="1:9" ht="12.75" hidden="1" customHeight="1" x14ac:dyDescent="0.2">
      <c r="A319" s="67"/>
      <c r="B319" s="27">
        <v>3</v>
      </c>
      <c r="C319" s="31" t="s">
        <v>10</v>
      </c>
      <c r="D319" s="40">
        <f t="shared" ref="D319:G319" si="109">D320</f>
        <v>4401</v>
      </c>
      <c r="E319" s="40">
        <f t="shared" si="109"/>
        <v>4401</v>
      </c>
      <c r="F319" s="40">
        <f t="shared" si="109"/>
        <v>0</v>
      </c>
      <c r="G319" s="40">
        <f t="shared" si="109"/>
        <v>0</v>
      </c>
      <c r="H319" s="40"/>
      <c r="I319" s="40"/>
    </row>
    <row r="320" spans="1:9" ht="12.75" hidden="1" customHeight="1" x14ac:dyDescent="0.2">
      <c r="A320" s="67"/>
      <c r="B320" s="27">
        <v>32</v>
      </c>
      <c r="C320" s="31" t="s">
        <v>28</v>
      </c>
      <c r="D320" s="40">
        <f>D321+D322</f>
        <v>4401</v>
      </c>
      <c r="E320" s="40">
        <f>E321+E322</f>
        <v>4401</v>
      </c>
      <c r="F320" s="40">
        <f>F321+F322</f>
        <v>0</v>
      </c>
      <c r="G320" s="40">
        <f>G321+G322</f>
        <v>0</v>
      </c>
      <c r="H320" s="40"/>
      <c r="I320" s="40"/>
    </row>
    <row r="321" spans="1:9" ht="12.75" hidden="1" customHeight="1" x14ac:dyDescent="0.2">
      <c r="A321" s="67"/>
      <c r="B321" s="27">
        <v>322</v>
      </c>
      <c r="C321" s="31" t="s">
        <v>12</v>
      </c>
      <c r="D321" s="40">
        <v>3401</v>
      </c>
      <c r="E321" s="40">
        <v>3401</v>
      </c>
      <c r="F321" s="40"/>
      <c r="G321" s="40">
        <f t="shared" ref="G321:G322" si="110">F321/7.5345</f>
        <v>0</v>
      </c>
      <c r="H321" s="40"/>
      <c r="I321" s="40"/>
    </row>
    <row r="322" spans="1:9" ht="12.75" hidden="1" customHeight="1" x14ac:dyDescent="0.2">
      <c r="A322" s="67"/>
      <c r="B322" s="17">
        <v>329</v>
      </c>
      <c r="C322" s="18" t="s">
        <v>8</v>
      </c>
      <c r="D322" s="40">
        <v>1000</v>
      </c>
      <c r="E322" s="40">
        <v>1000</v>
      </c>
      <c r="F322" s="40"/>
      <c r="G322" s="40">
        <f t="shared" si="110"/>
        <v>0</v>
      </c>
      <c r="H322" s="40"/>
      <c r="I322" s="40"/>
    </row>
    <row r="323" spans="1:9" ht="12.75" hidden="1" customHeight="1" x14ac:dyDescent="0.2">
      <c r="A323" s="67"/>
      <c r="B323" s="27">
        <v>4</v>
      </c>
      <c r="C323" s="20" t="s">
        <v>15</v>
      </c>
      <c r="D323" s="40">
        <f t="shared" ref="D323:G323" si="111">D324</f>
        <v>10599</v>
      </c>
      <c r="E323" s="40">
        <f t="shared" si="111"/>
        <v>10599</v>
      </c>
      <c r="F323" s="40">
        <f t="shared" si="111"/>
        <v>0</v>
      </c>
      <c r="G323" s="40">
        <f t="shared" si="111"/>
        <v>0</v>
      </c>
      <c r="H323" s="40"/>
      <c r="I323" s="40"/>
    </row>
    <row r="324" spans="1:9" ht="12.75" hidden="1" customHeight="1" x14ac:dyDescent="0.2">
      <c r="A324" s="67"/>
      <c r="B324" s="27">
        <v>42</v>
      </c>
      <c r="C324" s="70" t="s">
        <v>26</v>
      </c>
      <c r="D324" s="40">
        <f>D325+D326</f>
        <v>10599</v>
      </c>
      <c r="E324" s="40">
        <f>E325+E326</f>
        <v>10599</v>
      </c>
      <c r="F324" s="40">
        <f>F325+F326</f>
        <v>0</v>
      </c>
      <c r="G324" s="40">
        <f>G325+G326</f>
        <v>0</v>
      </c>
      <c r="H324" s="40"/>
      <c r="I324" s="40"/>
    </row>
    <row r="325" spans="1:9" ht="12.75" hidden="1" customHeight="1" x14ac:dyDescent="0.2">
      <c r="A325" s="67"/>
      <c r="B325" s="27">
        <v>422</v>
      </c>
      <c r="C325" s="20" t="s">
        <v>27</v>
      </c>
      <c r="D325" s="40">
        <v>10599</v>
      </c>
      <c r="E325" s="40">
        <v>10599</v>
      </c>
      <c r="F325" s="40"/>
      <c r="G325" s="40">
        <f t="shared" ref="G325" si="112">F325/7.5345</f>
        <v>0</v>
      </c>
      <c r="H325" s="40"/>
      <c r="I325" s="40"/>
    </row>
    <row r="326" spans="1:9" ht="12.75" hidden="1" customHeight="1" x14ac:dyDescent="0.2">
      <c r="A326" s="67"/>
      <c r="B326" s="24"/>
      <c r="C326" s="34"/>
      <c r="D326" s="40"/>
      <c r="E326" s="40"/>
      <c r="F326" s="40"/>
      <c r="G326" s="40"/>
      <c r="H326" s="40"/>
      <c r="I326" s="40"/>
    </row>
    <row r="327" spans="1:9" ht="12.75" customHeight="1" x14ac:dyDescent="0.2">
      <c r="A327" s="67" t="s">
        <v>105</v>
      </c>
      <c r="B327" s="87" t="s">
        <v>155</v>
      </c>
      <c r="C327" s="88"/>
      <c r="D327" s="40"/>
      <c r="E327" s="40"/>
      <c r="F327" s="40"/>
      <c r="G327" s="40"/>
      <c r="H327" s="40"/>
      <c r="I327" s="40"/>
    </row>
    <row r="328" spans="1:9" ht="12.75" customHeight="1" x14ac:dyDescent="0.2">
      <c r="A328" s="67">
        <v>11001</v>
      </c>
      <c r="B328" s="87" t="s">
        <v>124</v>
      </c>
      <c r="C328" s="88"/>
      <c r="D328" s="40"/>
      <c r="E328" s="40"/>
      <c r="F328" s="40"/>
      <c r="G328" s="40"/>
      <c r="H328" s="40"/>
      <c r="I328" s="40"/>
    </row>
    <row r="329" spans="1:9" ht="12.75" customHeight="1" x14ac:dyDescent="0.2">
      <c r="A329" s="58"/>
      <c r="B329" s="27">
        <v>3</v>
      </c>
      <c r="C329" s="31" t="s">
        <v>10</v>
      </c>
      <c r="D329" s="40"/>
      <c r="E329" s="40">
        <f t="shared" ref="E329:G329" si="113">E330</f>
        <v>5400</v>
      </c>
      <c r="F329" s="40">
        <f t="shared" si="113"/>
        <v>16003.279999999999</v>
      </c>
      <c r="G329" s="40">
        <f t="shared" si="113"/>
        <v>2124.0002654456166</v>
      </c>
      <c r="H329" s="40"/>
      <c r="I329" s="40"/>
    </row>
    <row r="330" spans="1:9" ht="12.75" customHeight="1" x14ac:dyDescent="0.2">
      <c r="A330" s="67"/>
      <c r="B330" s="4">
        <v>31</v>
      </c>
      <c r="C330" s="4" t="s">
        <v>17</v>
      </c>
      <c r="D330" s="40"/>
      <c r="E330" s="40">
        <f>SUM(E331:E332)</f>
        <v>5400</v>
      </c>
      <c r="F330" s="40">
        <f>SUM(F331:F332)</f>
        <v>16003.279999999999</v>
      </c>
      <c r="G330" s="40">
        <f>SUM(G331:G332)</f>
        <v>2124.0002654456166</v>
      </c>
      <c r="H330" s="40"/>
      <c r="I330" s="40"/>
    </row>
    <row r="331" spans="1:9" ht="12.75" hidden="1" customHeight="1" x14ac:dyDescent="0.2">
      <c r="A331" s="67"/>
      <c r="B331" s="27">
        <v>311</v>
      </c>
      <c r="C331" s="20" t="s">
        <v>9</v>
      </c>
      <c r="D331" s="40"/>
      <c r="E331" s="40">
        <v>4635.1899999999996</v>
      </c>
      <c r="F331" s="40">
        <v>13736.72</v>
      </c>
      <c r="G331" s="40">
        <f t="shared" ref="G331:G332" si="114">F331/7.5345</f>
        <v>1823.1760568053619</v>
      </c>
      <c r="H331" s="40"/>
      <c r="I331" s="40"/>
    </row>
    <row r="332" spans="1:9" ht="12.75" hidden="1" customHeight="1" x14ac:dyDescent="0.2">
      <c r="A332" s="67"/>
      <c r="B332" s="27">
        <v>313</v>
      </c>
      <c r="C332" s="20" t="s">
        <v>18</v>
      </c>
      <c r="D332" s="40"/>
      <c r="E332" s="40">
        <v>764.81</v>
      </c>
      <c r="F332" s="40">
        <v>2266.56</v>
      </c>
      <c r="G332" s="40">
        <f t="shared" si="114"/>
        <v>300.82420864025482</v>
      </c>
      <c r="H332" s="40"/>
      <c r="I332" s="40"/>
    </row>
    <row r="333" spans="1:9" ht="12.75" customHeight="1" x14ac:dyDescent="0.2">
      <c r="A333" s="67"/>
      <c r="B333" s="24"/>
      <c r="C333" s="30"/>
      <c r="D333" s="40"/>
      <c r="E333" s="40"/>
      <c r="F333" s="40"/>
      <c r="G333" s="40"/>
      <c r="H333" s="40"/>
      <c r="I333" s="40"/>
    </row>
    <row r="334" spans="1:9" ht="12.75" hidden="1" customHeight="1" x14ac:dyDescent="0.2">
      <c r="A334" s="67" t="s">
        <v>88</v>
      </c>
      <c r="B334" s="87" t="s">
        <v>169</v>
      </c>
      <c r="C334" s="88"/>
      <c r="D334" s="40"/>
      <c r="E334" s="40"/>
      <c r="F334" s="40"/>
      <c r="G334" s="40"/>
      <c r="H334" s="40"/>
      <c r="I334" s="40"/>
    </row>
    <row r="335" spans="1:9" ht="12.75" hidden="1" customHeight="1" x14ac:dyDescent="0.2">
      <c r="A335" s="67"/>
      <c r="B335" s="27">
        <v>3</v>
      </c>
      <c r="C335" s="31" t="s">
        <v>10</v>
      </c>
      <c r="D335" s="40">
        <f>D336</f>
        <v>0</v>
      </c>
      <c r="E335" s="40">
        <f>E336</f>
        <v>0</v>
      </c>
      <c r="F335" s="40">
        <f>F336</f>
        <v>0</v>
      </c>
      <c r="G335" s="40">
        <f>G336</f>
        <v>0</v>
      </c>
      <c r="H335" s="40">
        <f>H336</f>
        <v>0</v>
      </c>
      <c r="I335" s="40">
        <f>H335</f>
        <v>0</v>
      </c>
    </row>
    <row r="336" spans="1:9" ht="12.75" hidden="1" customHeight="1" x14ac:dyDescent="0.2">
      <c r="A336" s="67"/>
      <c r="B336" s="17">
        <v>37</v>
      </c>
      <c r="C336" s="31" t="s">
        <v>66</v>
      </c>
      <c r="D336" s="40">
        <f>D337</f>
        <v>0</v>
      </c>
      <c r="E336" s="40">
        <f>E337</f>
        <v>0</v>
      </c>
      <c r="F336" s="40">
        <f>F337</f>
        <v>0</v>
      </c>
      <c r="G336" s="40">
        <f>G337</f>
        <v>0</v>
      </c>
      <c r="H336" s="40">
        <v>0</v>
      </c>
      <c r="I336" s="40">
        <f>H336</f>
        <v>0</v>
      </c>
    </row>
    <row r="337" spans="1:12" ht="12.75" hidden="1" customHeight="1" x14ac:dyDescent="0.2">
      <c r="A337" s="67"/>
      <c r="B337" s="17">
        <v>372</v>
      </c>
      <c r="C337" s="31" t="s">
        <v>24</v>
      </c>
      <c r="D337" s="40">
        <v>0</v>
      </c>
      <c r="E337" s="40">
        <v>0</v>
      </c>
      <c r="F337" s="40">
        <v>0</v>
      </c>
      <c r="G337" s="40">
        <v>0</v>
      </c>
      <c r="H337" s="40"/>
      <c r="I337" s="40"/>
    </row>
    <row r="338" spans="1:12" ht="12.75" hidden="1" customHeight="1" x14ac:dyDescent="0.2">
      <c r="A338" s="67"/>
      <c r="B338" s="17"/>
      <c r="C338" s="34"/>
      <c r="D338" s="40"/>
      <c r="E338" s="40"/>
      <c r="F338" s="40"/>
      <c r="G338" s="40"/>
      <c r="H338" s="40"/>
      <c r="I338" s="40"/>
    </row>
    <row r="339" spans="1:12" s="10" customFormat="1" ht="12.75" customHeight="1" x14ac:dyDescent="0.2">
      <c r="A339" s="66">
        <v>2401</v>
      </c>
      <c r="B339" s="119" t="s">
        <v>156</v>
      </c>
      <c r="C339" s="120"/>
      <c r="D339" s="33"/>
      <c r="E339" s="33"/>
      <c r="F339" s="33"/>
      <c r="G339" s="33"/>
      <c r="H339" s="33"/>
      <c r="I339" s="33"/>
    </row>
    <row r="340" spans="1:12" ht="12.75" customHeight="1" x14ac:dyDescent="0.2">
      <c r="A340" s="67" t="s">
        <v>154</v>
      </c>
      <c r="B340" s="89" t="s">
        <v>157</v>
      </c>
      <c r="C340" s="90"/>
      <c r="D340" s="40"/>
      <c r="E340" s="40"/>
      <c r="F340" s="40"/>
      <c r="G340" s="40"/>
      <c r="H340" s="40"/>
      <c r="I340" s="40"/>
    </row>
    <row r="341" spans="1:12" ht="12.75" customHeight="1" x14ac:dyDescent="0.2">
      <c r="A341" s="67">
        <v>48005</v>
      </c>
      <c r="B341" s="87" t="s">
        <v>132</v>
      </c>
      <c r="C341" s="88"/>
      <c r="D341" s="40"/>
      <c r="E341" s="40"/>
      <c r="F341" s="40"/>
      <c r="G341" s="40"/>
      <c r="H341" s="40"/>
      <c r="I341" s="40"/>
    </row>
    <row r="342" spans="1:12" ht="12.75" customHeight="1" x14ac:dyDescent="0.2">
      <c r="A342" s="58"/>
      <c r="B342" s="27">
        <v>3</v>
      </c>
      <c r="C342" s="31" t="s">
        <v>10</v>
      </c>
      <c r="D342" s="40">
        <f t="shared" ref="D342:G343" si="115">D343</f>
        <v>0</v>
      </c>
      <c r="E342" s="40">
        <f t="shared" si="115"/>
        <v>40000</v>
      </c>
      <c r="F342" s="40">
        <f t="shared" si="115"/>
        <v>602760</v>
      </c>
      <c r="G342" s="40">
        <f t="shared" si="115"/>
        <v>80000</v>
      </c>
      <c r="H342" s="40"/>
      <c r="I342" s="40"/>
      <c r="K342" s="121"/>
      <c r="L342" s="121"/>
    </row>
    <row r="343" spans="1:12" ht="12.75" customHeight="1" x14ac:dyDescent="0.2">
      <c r="A343" s="67"/>
      <c r="B343" s="27">
        <v>32</v>
      </c>
      <c r="C343" s="20" t="s">
        <v>11</v>
      </c>
      <c r="D343" s="40">
        <f t="shared" si="115"/>
        <v>0</v>
      </c>
      <c r="E343" s="40">
        <f t="shared" si="115"/>
        <v>40000</v>
      </c>
      <c r="F343" s="40">
        <f t="shared" si="115"/>
        <v>602760</v>
      </c>
      <c r="G343" s="40">
        <f t="shared" si="115"/>
        <v>80000</v>
      </c>
      <c r="H343" s="40"/>
      <c r="I343" s="40"/>
    </row>
    <row r="344" spans="1:12" ht="12.75" hidden="1" customHeight="1" x14ac:dyDescent="0.2">
      <c r="A344" s="67"/>
      <c r="B344" s="24">
        <v>323</v>
      </c>
      <c r="C344" s="34" t="s">
        <v>22</v>
      </c>
      <c r="D344" s="40">
        <v>0</v>
      </c>
      <c r="E344" s="40">
        <v>40000</v>
      </c>
      <c r="F344" s="40">
        <v>602760</v>
      </c>
      <c r="G344" s="40">
        <f t="shared" ref="G344" si="116">F344/7.5345</f>
        <v>80000</v>
      </c>
      <c r="H344" s="40"/>
      <c r="I344" s="40"/>
    </row>
    <row r="345" spans="1:12" ht="12.75" customHeight="1" x14ac:dyDescent="0.2">
      <c r="A345" s="67"/>
      <c r="B345" s="24"/>
      <c r="C345" s="34"/>
      <c r="D345" s="40"/>
      <c r="E345" s="40"/>
      <c r="F345" s="40"/>
      <c r="G345" s="40"/>
      <c r="H345" s="40"/>
      <c r="I345" s="40"/>
    </row>
    <row r="346" spans="1:12" ht="12.75" hidden="1" customHeight="1" x14ac:dyDescent="0.2">
      <c r="A346" s="67">
        <v>32300</v>
      </c>
      <c r="B346" s="87" t="s">
        <v>44</v>
      </c>
      <c r="C346" s="88"/>
      <c r="D346" s="40"/>
      <c r="E346" s="40"/>
      <c r="F346" s="40"/>
      <c r="G346" s="40"/>
      <c r="H346" s="40"/>
      <c r="I346" s="40"/>
    </row>
    <row r="347" spans="1:12" ht="12.75" hidden="1" customHeight="1" x14ac:dyDescent="0.2">
      <c r="A347" s="67"/>
      <c r="B347" s="87" t="s">
        <v>170</v>
      </c>
      <c r="C347" s="88"/>
      <c r="D347" s="40"/>
      <c r="E347" s="40"/>
      <c r="F347" s="40"/>
      <c r="G347" s="40"/>
      <c r="H347" s="40"/>
      <c r="I347" s="40"/>
    </row>
    <row r="348" spans="1:12" ht="12.75" hidden="1" customHeight="1" x14ac:dyDescent="0.2">
      <c r="A348" s="67"/>
      <c r="B348" s="27">
        <v>4</v>
      </c>
      <c r="C348" s="20" t="s">
        <v>15</v>
      </c>
      <c r="D348" s="40">
        <f t="shared" ref="D348:I348" si="117">D349</f>
        <v>17000</v>
      </c>
      <c r="E348" s="40">
        <f t="shared" si="117"/>
        <v>17000</v>
      </c>
      <c r="F348" s="40">
        <f t="shared" si="117"/>
        <v>0</v>
      </c>
      <c r="G348" s="40">
        <f t="shared" si="117"/>
        <v>0</v>
      </c>
      <c r="H348" s="40">
        <f t="shared" si="117"/>
        <v>0</v>
      </c>
      <c r="I348" s="40">
        <f t="shared" si="117"/>
        <v>0</v>
      </c>
    </row>
    <row r="349" spans="1:12" ht="12.75" hidden="1" customHeight="1" x14ac:dyDescent="0.2">
      <c r="A349" s="67"/>
      <c r="B349" s="27">
        <v>42</v>
      </c>
      <c r="C349" s="70" t="s">
        <v>26</v>
      </c>
      <c r="D349" s="40">
        <f>SUM(D350:D351)</f>
        <v>17000</v>
      </c>
      <c r="E349" s="40">
        <f>SUM(E350:E351)</f>
        <v>17000</v>
      </c>
      <c r="F349" s="40">
        <f>SUM(F350:F351)</f>
        <v>0</v>
      </c>
      <c r="G349" s="40">
        <f>SUM(G350:G351)</f>
        <v>0</v>
      </c>
      <c r="H349" s="40"/>
      <c r="I349" s="40">
        <f>H349</f>
        <v>0</v>
      </c>
    </row>
    <row r="350" spans="1:12" hidden="1" x14ac:dyDescent="0.2">
      <c r="A350" s="67" t="s">
        <v>75</v>
      </c>
      <c r="B350" s="27">
        <v>422</v>
      </c>
      <c r="C350" s="20" t="s">
        <v>27</v>
      </c>
      <c r="D350" s="40">
        <v>15000</v>
      </c>
      <c r="E350" s="40">
        <v>15000</v>
      </c>
      <c r="F350" s="40"/>
      <c r="G350" s="40">
        <f t="shared" ref="G350:G351" si="118">F350/7.5345</f>
        <v>0</v>
      </c>
      <c r="H350" s="40"/>
      <c r="I350" s="40"/>
    </row>
    <row r="351" spans="1:12" ht="13.5" hidden="1" customHeight="1" x14ac:dyDescent="0.2">
      <c r="A351" s="67" t="s">
        <v>76</v>
      </c>
      <c r="B351" s="27">
        <v>424</v>
      </c>
      <c r="C351" s="20" t="s">
        <v>14</v>
      </c>
      <c r="D351" s="40">
        <v>2000</v>
      </c>
      <c r="E351" s="40">
        <v>2000</v>
      </c>
      <c r="F351" s="40"/>
      <c r="G351" s="40">
        <f t="shared" si="118"/>
        <v>0</v>
      </c>
      <c r="H351" s="40"/>
      <c r="I351" s="40"/>
    </row>
    <row r="352" spans="1:12" ht="13.5" hidden="1" customHeight="1" x14ac:dyDescent="0.2">
      <c r="A352" s="67"/>
      <c r="B352" s="24"/>
      <c r="C352" s="20"/>
      <c r="D352" s="40"/>
      <c r="E352" s="40"/>
      <c r="F352" s="40"/>
      <c r="G352" s="40"/>
      <c r="H352" s="40"/>
      <c r="I352" s="40"/>
    </row>
    <row r="353" spans="1:9" ht="13.5" hidden="1" customHeight="1" x14ac:dyDescent="0.2">
      <c r="A353" s="67">
        <v>55431</v>
      </c>
      <c r="B353" s="87" t="s">
        <v>85</v>
      </c>
      <c r="C353" s="88"/>
      <c r="D353" s="40"/>
      <c r="E353" s="40"/>
      <c r="F353" s="40"/>
      <c r="G353" s="40"/>
      <c r="H353" s="40"/>
      <c r="I353" s="40"/>
    </row>
    <row r="354" spans="1:9" ht="13.5" hidden="1" customHeight="1" x14ac:dyDescent="0.2">
      <c r="A354" s="67" t="s">
        <v>76</v>
      </c>
      <c r="B354" s="87" t="s">
        <v>171</v>
      </c>
      <c r="C354" s="88"/>
      <c r="D354" s="40"/>
      <c r="E354" s="40"/>
      <c r="F354" s="40"/>
      <c r="G354" s="40"/>
      <c r="H354" s="40"/>
      <c r="I354" s="40"/>
    </row>
    <row r="355" spans="1:9" ht="13.5" hidden="1" customHeight="1" x14ac:dyDescent="0.2">
      <c r="A355" s="67"/>
      <c r="B355" s="27">
        <v>4</v>
      </c>
      <c r="C355" s="20" t="s">
        <v>15</v>
      </c>
      <c r="D355" s="40">
        <f t="shared" ref="D355:I355" si="119">D356</f>
        <v>0</v>
      </c>
      <c r="E355" s="40">
        <f t="shared" si="119"/>
        <v>0</v>
      </c>
      <c r="F355" s="40">
        <f t="shared" si="119"/>
        <v>0</v>
      </c>
      <c r="G355" s="40">
        <f t="shared" si="119"/>
        <v>0</v>
      </c>
      <c r="H355" s="40">
        <f t="shared" si="119"/>
        <v>0</v>
      </c>
      <c r="I355" s="40">
        <f t="shared" si="119"/>
        <v>0</v>
      </c>
    </row>
    <row r="356" spans="1:9" ht="13.5" hidden="1" customHeight="1" x14ac:dyDescent="0.2">
      <c r="A356" s="67"/>
      <c r="B356" s="27">
        <v>42</v>
      </c>
      <c r="C356" s="70" t="s">
        <v>26</v>
      </c>
      <c r="D356" s="40">
        <f>D357</f>
        <v>0</v>
      </c>
      <c r="E356" s="40">
        <f>E357</f>
        <v>0</v>
      </c>
      <c r="F356" s="40">
        <f>F357</f>
        <v>0</v>
      </c>
      <c r="G356" s="40">
        <f>G357</f>
        <v>0</v>
      </c>
      <c r="H356" s="40">
        <v>0</v>
      </c>
      <c r="I356" s="40">
        <v>0</v>
      </c>
    </row>
    <row r="357" spans="1:9" ht="13.5" hidden="1" customHeight="1" x14ac:dyDescent="0.2">
      <c r="A357" s="67"/>
      <c r="B357" s="27">
        <v>424</v>
      </c>
      <c r="C357" s="20" t="s">
        <v>14</v>
      </c>
      <c r="D357" s="40">
        <v>0</v>
      </c>
      <c r="E357" s="40">
        <v>0</v>
      </c>
      <c r="F357" s="40">
        <v>0</v>
      </c>
      <c r="G357" s="40">
        <v>0</v>
      </c>
      <c r="H357" s="40"/>
      <c r="I357" s="40"/>
    </row>
    <row r="358" spans="1:9" ht="13.5" hidden="1" customHeight="1" x14ac:dyDescent="0.2">
      <c r="A358" s="67"/>
      <c r="B358" s="27"/>
      <c r="C358" s="20"/>
      <c r="D358" s="40"/>
      <c r="E358" s="40"/>
      <c r="F358" s="40"/>
      <c r="G358" s="40"/>
      <c r="H358" s="40"/>
      <c r="I358" s="40"/>
    </row>
    <row r="359" spans="1:9" ht="13.5" hidden="1" customHeight="1" x14ac:dyDescent="0.2">
      <c r="A359" s="67">
        <v>11001</v>
      </c>
      <c r="B359" s="87" t="s">
        <v>89</v>
      </c>
      <c r="C359" s="88"/>
      <c r="D359" s="40"/>
      <c r="E359" s="40"/>
      <c r="F359" s="40"/>
      <c r="G359" s="40"/>
      <c r="H359" s="40"/>
      <c r="I359" s="40"/>
    </row>
    <row r="360" spans="1:9" ht="13.5" hidden="1" customHeight="1" x14ac:dyDescent="0.2">
      <c r="A360" s="67" t="s">
        <v>76</v>
      </c>
      <c r="B360" s="87" t="s">
        <v>171</v>
      </c>
      <c r="C360" s="88"/>
      <c r="D360" s="40"/>
      <c r="E360" s="40"/>
      <c r="F360" s="40"/>
      <c r="G360" s="40"/>
      <c r="H360" s="40"/>
      <c r="I360" s="40"/>
    </row>
    <row r="361" spans="1:9" ht="13.5" hidden="1" customHeight="1" x14ac:dyDescent="0.2">
      <c r="A361" s="67"/>
      <c r="B361" s="27">
        <v>4</v>
      </c>
      <c r="C361" s="20" t="s">
        <v>15</v>
      </c>
      <c r="D361" s="40">
        <f t="shared" ref="D361:G362" si="120">D362</f>
        <v>0</v>
      </c>
      <c r="E361" s="40">
        <f t="shared" si="120"/>
        <v>0</v>
      </c>
      <c r="F361" s="40">
        <f t="shared" si="120"/>
        <v>0</v>
      </c>
      <c r="G361" s="40">
        <f t="shared" si="120"/>
        <v>0</v>
      </c>
      <c r="H361" s="40"/>
      <c r="I361" s="40"/>
    </row>
    <row r="362" spans="1:9" ht="13.5" hidden="1" customHeight="1" x14ac:dyDescent="0.2">
      <c r="A362" s="67"/>
      <c r="B362" s="27">
        <v>42</v>
      </c>
      <c r="C362" s="70" t="s">
        <v>26</v>
      </c>
      <c r="D362" s="40">
        <f t="shared" si="120"/>
        <v>0</v>
      </c>
      <c r="E362" s="40">
        <f t="shared" si="120"/>
        <v>0</v>
      </c>
      <c r="F362" s="40">
        <f t="shared" si="120"/>
        <v>0</v>
      </c>
      <c r="G362" s="40">
        <f t="shared" si="120"/>
        <v>0</v>
      </c>
      <c r="H362" s="40"/>
      <c r="I362" s="40"/>
    </row>
    <row r="363" spans="1:9" ht="13.5" hidden="1" customHeight="1" x14ac:dyDescent="0.2">
      <c r="A363" s="67"/>
      <c r="B363" s="27">
        <v>424</v>
      </c>
      <c r="C363" s="20" t="s">
        <v>14</v>
      </c>
      <c r="D363" s="40">
        <v>0</v>
      </c>
      <c r="E363" s="40">
        <v>0</v>
      </c>
      <c r="F363" s="40">
        <v>0</v>
      </c>
      <c r="G363" s="40">
        <v>0</v>
      </c>
      <c r="H363" s="40"/>
      <c r="I363" s="40"/>
    </row>
    <row r="364" spans="1:9" ht="13.5" hidden="1" customHeight="1" x14ac:dyDescent="0.2">
      <c r="A364" s="67"/>
      <c r="B364" s="24"/>
      <c r="C364" s="30"/>
      <c r="D364" s="40"/>
      <c r="E364" s="40"/>
      <c r="F364" s="40"/>
      <c r="G364" s="40"/>
      <c r="H364" s="40"/>
      <c r="I364" s="40"/>
    </row>
    <row r="365" spans="1:9" s="10" customFormat="1" ht="13.5" customHeight="1" x14ac:dyDescent="0.2">
      <c r="A365" s="66">
        <v>2405</v>
      </c>
      <c r="B365" s="83" t="s">
        <v>158</v>
      </c>
      <c r="C365" s="84"/>
      <c r="D365" s="33"/>
      <c r="E365" s="33"/>
      <c r="F365" s="33"/>
      <c r="G365" s="33"/>
      <c r="H365" s="33"/>
      <c r="I365" s="33"/>
    </row>
    <row r="366" spans="1:9" ht="13.5" customHeight="1" x14ac:dyDescent="0.2">
      <c r="A366" s="67" t="s">
        <v>75</v>
      </c>
      <c r="B366" s="85" t="s">
        <v>159</v>
      </c>
      <c r="C366" s="86"/>
      <c r="D366" s="40"/>
      <c r="E366" s="40"/>
      <c r="F366" s="40"/>
      <c r="G366" s="40"/>
      <c r="H366" s="40"/>
      <c r="I366" s="40"/>
    </row>
    <row r="367" spans="1:9" ht="13.5" customHeight="1" x14ac:dyDescent="0.2">
      <c r="A367" s="67">
        <v>55431</v>
      </c>
      <c r="B367" s="87" t="s">
        <v>141</v>
      </c>
      <c r="C367" s="88"/>
      <c r="D367" s="40"/>
      <c r="E367" s="40"/>
      <c r="F367" s="40"/>
      <c r="G367" s="40"/>
      <c r="H367" s="40"/>
      <c r="I367" s="40"/>
    </row>
    <row r="368" spans="1:9" ht="13.5" customHeight="1" x14ac:dyDescent="0.2">
      <c r="A368" s="58"/>
      <c r="B368" s="27">
        <v>4</v>
      </c>
      <c r="C368" s="20" t="s">
        <v>15</v>
      </c>
      <c r="D368" s="40">
        <f t="shared" ref="D368:I368" si="121">D369</f>
        <v>10000</v>
      </c>
      <c r="E368" s="40">
        <f t="shared" si="121"/>
        <v>20000</v>
      </c>
      <c r="F368" s="40">
        <f t="shared" si="121"/>
        <v>20000</v>
      </c>
      <c r="G368" s="40">
        <f t="shared" si="121"/>
        <v>2654.4561682925209</v>
      </c>
      <c r="H368" s="40">
        <f t="shared" si="121"/>
        <v>2654.46</v>
      </c>
      <c r="I368" s="40">
        <f t="shared" si="121"/>
        <v>2654.46</v>
      </c>
    </row>
    <row r="369" spans="1:9" ht="13.5" customHeight="1" x14ac:dyDescent="0.2">
      <c r="A369" s="67"/>
      <c r="B369" s="27">
        <v>42</v>
      </c>
      <c r="C369" s="70" t="s">
        <v>26</v>
      </c>
      <c r="D369" s="40">
        <f>D370</f>
        <v>10000</v>
      </c>
      <c r="E369" s="40">
        <f>E370</f>
        <v>20000</v>
      </c>
      <c r="F369" s="40">
        <f>F370</f>
        <v>20000</v>
      </c>
      <c r="G369" s="40">
        <f>G370</f>
        <v>2654.4561682925209</v>
      </c>
      <c r="H369" s="40">
        <v>2654.46</v>
      </c>
      <c r="I369" s="40">
        <f>H369</f>
        <v>2654.46</v>
      </c>
    </row>
    <row r="370" spans="1:9" ht="13.5" hidden="1" customHeight="1" x14ac:dyDescent="0.2">
      <c r="A370" s="67"/>
      <c r="B370" s="27">
        <v>422</v>
      </c>
      <c r="C370" s="20" t="s">
        <v>27</v>
      </c>
      <c r="D370" s="40">
        <v>10000</v>
      </c>
      <c r="E370" s="40">
        <v>20000</v>
      </c>
      <c r="F370" s="40">
        <v>20000</v>
      </c>
      <c r="G370" s="40">
        <f t="shared" ref="G370" si="122">F370/7.5345</f>
        <v>2654.4561682925209</v>
      </c>
      <c r="H370" s="40"/>
      <c r="I370" s="40"/>
    </row>
    <row r="371" spans="1:9" ht="13.5" customHeight="1" x14ac:dyDescent="0.2">
      <c r="A371" s="67" t="s">
        <v>76</v>
      </c>
      <c r="B371" s="87" t="s">
        <v>161</v>
      </c>
      <c r="C371" s="88"/>
      <c r="D371" s="40"/>
      <c r="E371" s="40"/>
      <c r="F371" s="40"/>
      <c r="G371" s="40"/>
      <c r="H371" s="40"/>
      <c r="I371" s="40"/>
    </row>
    <row r="372" spans="1:9" ht="13.5" customHeight="1" x14ac:dyDescent="0.2">
      <c r="A372" s="67">
        <v>53082</v>
      </c>
      <c r="B372" s="87" t="s">
        <v>160</v>
      </c>
      <c r="C372" s="88"/>
      <c r="D372" s="40"/>
      <c r="E372" s="40"/>
      <c r="F372" s="40"/>
      <c r="G372" s="40"/>
      <c r="H372" s="40"/>
      <c r="I372" s="40"/>
    </row>
    <row r="373" spans="1:9" ht="13.5" customHeight="1" x14ac:dyDescent="0.2">
      <c r="A373" s="58"/>
      <c r="B373" s="27">
        <v>4</v>
      </c>
      <c r="C373" s="20" t="s">
        <v>15</v>
      </c>
      <c r="D373" s="40">
        <f t="shared" ref="D373:I373" si="123">D374</f>
        <v>1500</v>
      </c>
      <c r="E373" s="40">
        <f t="shared" si="123"/>
        <v>1500</v>
      </c>
      <c r="F373" s="40">
        <f t="shared" si="123"/>
        <v>1500</v>
      </c>
      <c r="G373" s="40">
        <f t="shared" si="123"/>
        <v>199.08421262193906</v>
      </c>
      <c r="H373" s="40">
        <f t="shared" si="123"/>
        <v>199.08</v>
      </c>
      <c r="I373" s="40">
        <f t="shared" si="123"/>
        <v>199.08</v>
      </c>
    </row>
    <row r="374" spans="1:9" ht="13.5" customHeight="1" x14ac:dyDescent="0.2">
      <c r="A374" s="67"/>
      <c r="B374" s="27">
        <v>42</v>
      </c>
      <c r="C374" s="70" t="s">
        <v>26</v>
      </c>
      <c r="D374" s="40">
        <f>D375</f>
        <v>1500</v>
      </c>
      <c r="E374" s="40">
        <f>E375</f>
        <v>1500</v>
      </c>
      <c r="F374" s="40">
        <f>F375</f>
        <v>1500</v>
      </c>
      <c r="G374" s="40">
        <f>G375</f>
        <v>199.08421262193906</v>
      </c>
      <c r="H374" s="40">
        <v>199.08</v>
      </c>
      <c r="I374" s="40">
        <f>H374</f>
        <v>199.08</v>
      </c>
    </row>
    <row r="375" spans="1:9" ht="13.5" hidden="1" customHeight="1" x14ac:dyDescent="0.2">
      <c r="A375" s="67"/>
      <c r="B375" s="27">
        <v>424</v>
      </c>
      <c r="C375" s="20" t="s">
        <v>14</v>
      </c>
      <c r="D375" s="40">
        <v>1500</v>
      </c>
      <c r="E375" s="40">
        <v>1500</v>
      </c>
      <c r="F375" s="40">
        <v>1500</v>
      </c>
      <c r="G375" s="40">
        <f t="shared" ref="G375" si="124">F375/7.5345</f>
        <v>199.08421262193906</v>
      </c>
      <c r="H375" s="40"/>
      <c r="I375" s="40"/>
    </row>
    <row r="376" spans="1:9" ht="13.5" customHeight="1" x14ac:dyDescent="0.2">
      <c r="A376" s="67"/>
      <c r="B376" s="24"/>
      <c r="C376" s="30"/>
      <c r="D376" s="40"/>
      <c r="E376" s="40"/>
      <c r="F376" s="40"/>
      <c r="G376" s="40"/>
      <c r="H376" s="40"/>
      <c r="I376" s="40"/>
    </row>
    <row r="377" spans="1:9" ht="13.5" hidden="1" customHeight="1" x14ac:dyDescent="0.2">
      <c r="A377" s="68" t="s">
        <v>69</v>
      </c>
      <c r="B377" s="96" t="s">
        <v>87</v>
      </c>
      <c r="C377" s="97"/>
      <c r="D377" s="40"/>
      <c r="E377" s="40"/>
      <c r="F377" s="40"/>
      <c r="G377" s="40"/>
      <c r="H377" s="40"/>
      <c r="I377" s="40"/>
    </row>
    <row r="378" spans="1:9" ht="13.5" hidden="1" customHeight="1" x14ac:dyDescent="0.2">
      <c r="A378" s="67" t="s">
        <v>75</v>
      </c>
      <c r="B378" s="87" t="s">
        <v>170</v>
      </c>
      <c r="C378" s="88"/>
      <c r="D378" s="40"/>
      <c r="E378" s="40"/>
      <c r="F378" s="40"/>
      <c r="G378" s="40"/>
      <c r="H378" s="40"/>
      <c r="I378" s="40"/>
    </row>
    <row r="379" spans="1:9" ht="13.5" hidden="1" customHeight="1" x14ac:dyDescent="0.2">
      <c r="A379" s="67"/>
      <c r="B379" s="27">
        <v>3</v>
      </c>
      <c r="C379" s="31" t="s">
        <v>10</v>
      </c>
      <c r="D379" s="40">
        <f t="shared" ref="D379:I379" si="125">D380</f>
        <v>0</v>
      </c>
      <c r="E379" s="40">
        <f t="shared" si="125"/>
        <v>0</v>
      </c>
      <c r="F379" s="40">
        <f t="shared" si="125"/>
        <v>0</v>
      </c>
      <c r="G379" s="40">
        <f t="shared" si="125"/>
        <v>0</v>
      </c>
      <c r="H379" s="40">
        <f t="shared" si="125"/>
        <v>0</v>
      </c>
      <c r="I379" s="40">
        <f t="shared" si="125"/>
        <v>0</v>
      </c>
    </row>
    <row r="380" spans="1:9" ht="13.5" hidden="1" customHeight="1" x14ac:dyDescent="0.2">
      <c r="A380" s="67"/>
      <c r="B380" s="27">
        <v>32</v>
      </c>
      <c r="C380" s="31" t="s">
        <v>28</v>
      </c>
      <c r="D380" s="40">
        <f>D381+D382</f>
        <v>0</v>
      </c>
      <c r="E380" s="40">
        <f>E381+E382</f>
        <v>0</v>
      </c>
      <c r="F380" s="40">
        <f>F381+F382</f>
        <v>0</v>
      </c>
      <c r="G380" s="40">
        <f>G381+G382</f>
        <v>0</v>
      </c>
      <c r="H380" s="40">
        <v>0</v>
      </c>
      <c r="I380" s="40">
        <v>0</v>
      </c>
    </row>
    <row r="381" spans="1:9" ht="13.5" hidden="1" customHeight="1" x14ac:dyDescent="0.2">
      <c r="A381" s="67"/>
      <c r="B381" s="27">
        <v>322</v>
      </c>
      <c r="C381" s="31" t="s">
        <v>12</v>
      </c>
      <c r="D381" s="40">
        <v>0</v>
      </c>
      <c r="E381" s="40">
        <v>0</v>
      </c>
      <c r="F381" s="40">
        <v>0</v>
      </c>
      <c r="G381" s="40">
        <v>0</v>
      </c>
      <c r="H381" s="40"/>
      <c r="I381" s="40"/>
    </row>
    <row r="382" spans="1:9" ht="13.5" hidden="1" customHeight="1" x14ac:dyDescent="0.2">
      <c r="A382" s="67"/>
      <c r="B382" s="27">
        <v>323</v>
      </c>
      <c r="C382" s="31" t="s">
        <v>22</v>
      </c>
      <c r="D382" s="40">
        <v>0</v>
      </c>
      <c r="E382" s="40">
        <v>0</v>
      </c>
      <c r="F382" s="40">
        <v>0</v>
      </c>
      <c r="G382" s="40">
        <v>0</v>
      </c>
      <c r="H382" s="40"/>
      <c r="I382" s="40"/>
    </row>
    <row r="383" spans="1:9" ht="13.5" hidden="1" customHeight="1" x14ac:dyDescent="0.2">
      <c r="A383" s="67"/>
      <c r="B383" s="27">
        <v>4</v>
      </c>
      <c r="C383" s="20" t="s">
        <v>15</v>
      </c>
      <c r="D383" s="40">
        <f t="shared" ref="D383:I383" si="126">D384</f>
        <v>0</v>
      </c>
      <c r="E383" s="40">
        <f t="shared" si="126"/>
        <v>0</v>
      </c>
      <c r="F383" s="40">
        <f t="shared" si="126"/>
        <v>0</v>
      </c>
      <c r="G383" s="40">
        <f t="shared" si="126"/>
        <v>0</v>
      </c>
      <c r="H383" s="40">
        <f t="shared" si="126"/>
        <v>0</v>
      </c>
      <c r="I383" s="40">
        <f t="shared" si="126"/>
        <v>0</v>
      </c>
    </row>
    <row r="384" spans="1:9" ht="13.5" hidden="1" customHeight="1" x14ac:dyDescent="0.2">
      <c r="A384" s="67"/>
      <c r="B384" s="27">
        <v>42</v>
      </c>
      <c r="C384" s="70" t="s">
        <v>26</v>
      </c>
      <c r="D384" s="40">
        <f>D385</f>
        <v>0</v>
      </c>
      <c r="E384" s="40">
        <f>E385</f>
        <v>0</v>
      </c>
      <c r="F384" s="40">
        <f>F385</f>
        <v>0</v>
      </c>
      <c r="G384" s="40">
        <f>G385</f>
        <v>0</v>
      </c>
      <c r="H384" s="40">
        <v>0</v>
      </c>
      <c r="I384" s="40">
        <v>0</v>
      </c>
    </row>
    <row r="385" spans="1:11" ht="13.5" hidden="1" customHeight="1" x14ac:dyDescent="0.2">
      <c r="A385" s="67"/>
      <c r="B385" s="27">
        <v>422</v>
      </c>
      <c r="C385" s="20" t="s">
        <v>27</v>
      </c>
      <c r="D385" s="40">
        <v>0</v>
      </c>
      <c r="E385" s="40">
        <v>0</v>
      </c>
      <c r="F385" s="40">
        <v>0</v>
      </c>
      <c r="G385" s="40">
        <v>0</v>
      </c>
      <c r="H385" s="40"/>
      <c r="I385" s="40"/>
    </row>
    <row r="386" spans="1:11" ht="13.5" hidden="1" customHeight="1" x14ac:dyDescent="0.2">
      <c r="A386" s="67"/>
      <c r="B386" s="27"/>
      <c r="C386" s="20"/>
      <c r="D386" s="40"/>
      <c r="E386" s="40"/>
      <c r="F386" s="40"/>
      <c r="G386" s="40"/>
      <c r="H386" s="40"/>
      <c r="I386" s="40"/>
    </row>
    <row r="387" spans="1:11" s="80" customFormat="1" ht="13.5" customHeight="1" x14ac:dyDescent="0.2">
      <c r="A387" s="66">
        <v>9211</v>
      </c>
      <c r="B387" s="83" t="s">
        <v>179</v>
      </c>
      <c r="C387" s="84"/>
      <c r="D387" s="40"/>
      <c r="E387" s="40"/>
      <c r="F387" s="40"/>
      <c r="G387" s="40"/>
      <c r="H387" s="40"/>
      <c r="I387" s="40"/>
    </row>
    <row r="388" spans="1:11" s="10" customFormat="1" ht="13.5" customHeight="1" x14ac:dyDescent="0.2">
      <c r="A388" s="81" t="s">
        <v>180</v>
      </c>
      <c r="B388" s="87" t="s">
        <v>162</v>
      </c>
      <c r="C388" s="88"/>
      <c r="D388" s="33"/>
      <c r="E388" s="33"/>
      <c r="F388" s="33"/>
      <c r="G388" s="33"/>
      <c r="H388" s="33"/>
      <c r="I388" s="33"/>
    </row>
    <row r="389" spans="1:11" ht="13.5" customHeight="1" x14ac:dyDescent="0.2">
      <c r="A389" s="67">
        <v>11001</v>
      </c>
      <c r="B389" s="87" t="s">
        <v>124</v>
      </c>
      <c r="C389" s="88"/>
      <c r="D389" s="40"/>
      <c r="E389" s="40"/>
      <c r="F389" s="40"/>
      <c r="G389" s="40"/>
      <c r="H389" s="40"/>
      <c r="I389" s="40"/>
    </row>
    <row r="390" spans="1:11" ht="13.5" customHeight="1" x14ac:dyDescent="0.2">
      <c r="A390" s="58"/>
      <c r="B390" s="27">
        <v>3</v>
      </c>
      <c r="C390" s="31" t="s">
        <v>10</v>
      </c>
      <c r="D390" s="40">
        <f t="shared" ref="D390:E390" si="127">D391+D395</f>
        <v>16579.689999999999</v>
      </c>
      <c r="E390" s="40">
        <f t="shared" si="127"/>
        <v>10704.17</v>
      </c>
      <c r="F390" s="40">
        <f t="shared" ref="F390:G390" si="128">F391+F395</f>
        <v>16500.559999999998</v>
      </c>
      <c r="G390" s="40">
        <f t="shared" si="128"/>
        <v>2190.000663614042</v>
      </c>
      <c r="H390" s="40"/>
      <c r="I390" s="40"/>
    </row>
    <row r="391" spans="1:11" ht="13.5" customHeight="1" x14ac:dyDescent="0.2">
      <c r="A391" s="67"/>
      <c r="B391" s="4">
        <v>31</v>
      </c>
      <c r="C391" s="4" t="s">
        <v>17</v>
      </c>
      <c r="D391" s="40">
        <f>SUM(D392:D394)</f>
        <v>15480</v>
      </c>
      <c r="E391" s="40">
        <f>SUM(E392:E394)</f>
        <v>10451.32</v>
      </c>
      <c r="F391" s="40">
        <f>SUM(F392:F394)</f>
        <v>14500.56</v>
      </c>
      <c r="G391" s="40">
        <f>SUM(G392:G394)</f>
        <v>1924.5550467847897</v>
      </c>
      <c r="H391" s="40"/>
      <c r="I391" s="40"/>
    </row>
    <row r="392" spans="1:11" ht="13.5" hidden="1" customHeight="1" x14ac:dyDescent="0.2">
      <c r="A392" s="67"/>
      <c r="B392" s="27">
        <v>311</v>
      </c>
      <c r="C392" s="20" t="s">
        <v>9</v>
      </c>
      <c r="D392" s="40">
        <v>12000</v>
      </c>
      <c r="E392" s="40">
        <v>8537</v>
      </c>
      <c r="F392" s="40">
        <v>11588.46</v>
      </c>
      <c r="G392" s="40">
        <f t="shared" ref="G392:G396" si="129">F392/7.5345</f>
        <v>1538.0529564005572</v>
      </c>
      <c r="H392" s="40"/>
      <c r="I392" s="40"/>
    </row>
    <row r="393" spans="1:11" ht="13.5" hidden="1" customHeight="1" x14ac:dyDescent="0.2">
      <c r="A393" s="67"/>
      <c r="B393" s="27">
        <v>312</v>
      </c>
      <c r="C393" s="20" t="s">
        <v>74</v>
      </c>
      <c r="D393" s="40">
        <v>1500</v>
      </c>
      <c r="E393" s="40">
        <v>505.71</v>
      </c>
      <c r="F393" s="40">
        <v>1000</v>
      </c>
      <c r="G393" s="40">
        <f t="shared" si="129"/>
        <v>132.72280841462606</v>
      </c>
      <c r="H393" s="40"/>
      <c r="I393" s="40"/>
    </row>
    <row r="394" spans="1:11" ht="13.5" hidden="1" customHeight="1" x14ac:dyDescent="0.2">
      <c r="A394" s="67"/>
      <c r="B394" s="27">
        <v>313</v>
      </c>
      <c r="C394" s="20" t="s">
        <v>18</v>
      </c>
      <c r="D394" s="40">
        <v>1980</v>
      </c>
      <c r="E394" s="40">
        <v>1408.61</v>
      </c>
      <c r="F394" s="40">
        <v>1912.1</v>
      </c>
      <c r="G394" s="40">
        <f t="shared" si="129"/>
        <v>253.77928196960644</v>
      </c>
      <c r="H394" s="40"/>
      <c r="I394" s="40"/>
    </row>
    <row r="395" spans="1:11" ht="13.5" customHeight="1" x14ac:dyDescent="0.2">
      <c r="A395" s="67"/>
      <c r="B395" s="27">
        <v>32</v>
      </c>
      <c r="C395" s="20" t="s">
        <v>11</v>
      </c>
      <c r="D395" s="40">
        <f>D396</f>
        <v>1099.69</v>
      </c>
      <c r="E395" s="40">
        <f>E396</f>
        <v>252.85</v>
      </c>
      <c r="F395" s="40">
        <f>F396</f>
        <v>2000</v>
      </c>
      <c r="G395" s="40">
        <f>G396</f>
        <v>265.44561682925212</v>
      </c>
      <c r="H395" s="40"/>
      <c r="I395" s="40"/>
    </row>
    <row r="396" spans="1:11" ht="13.5" hidden="1" customHeight="1" x14ac:dyDescent="0.2">
      <c r="A396" s="67"/>
      <c r="B396" s="27">
        <v>321</v>
      </c>
      <c r="C396" s="20" t="s">
        <v>19</v>
      </c>
      <c r="D396" s="40">
        <v>1099.69</v>
      </c>
      <c r="E396" s="40">
        <v>252.85</v>
      </c>
      <c r="F396" s="40">
        <v>2000</v>
      </c>
      <c r="G396" s="40">
        <f t="shared" si="129"/>
        <v>265.44561682925212</v>
      </c>
      <c r="H396" s="40"/>
      <c r="I396" s="40"/>
    </row>
    <row r="397" spans="1:11" ht="13.5" customHeight="1" x14ac:dyDescent="0.2">
      <c r="A397" s="82" t="s">
        <v>180</v>
      </c>
      <c r="B397" s="87" t="s">
        <v>162</v>
      </c>
      <c r="C397" s="88"/>
      <c r="D397" s="40"/>
      <c r="E397" s="40"/>
      <c r="F397" s="40"/>
      <c r="G397" s="40"/>
      <c r="H397" s="40"/>
      <c r="I397" s="40"/>
    </row>
    <row r="398" spans="1:11" ht="13.5" customHeight="1" x14ac:dyDescent="0.2">
      <c r="A398" s="67">
        <v>51100</v>
      </c>
      <c r="B398" s="87" t="s">
        <v>163</v>
      </c>
      <c r="C398" s="88"/>
      <c r="D398" s="40"/>
      <c r="E398" s="40"/>
      <c r="F398" s="40"/>
      <c r="G398" s="40"/>
      <c r="H398" s="40"/>
      <c r="I398" s="40"/>
    </row>
    <row r="399" spans="1:11" ht="13.5" customHeight="1" x14ac:dyDescent="0.2">
      <c r="A399" s="67"/>
      <c r="B399" s="27">
        <v>3</v>
      </c>
      <c r="C399" s="31" t="s">
        <v>10</v>
      </c>
      <c r="D399" s="40">
        <f t="shared" ref="D399:E399" si="130">D400+D404</f>
        <v>100657.17</v>
      </c>
      <c r="E399" s="40">
        <f t="shared" si="130"/>
        <v>52795.83</v>
      </c>
      <c r="F399" s="40">
        <f t="shared" ref="F399:G399" si="131">F400+F404</f>
        <v>93503.15</v>
      </c>
      <c r="G399" s="40">
        <f t="shared" si="131"/>
        <v>12410.000663614041</v>
      </c>
      <c r="H399" s="40"/>
      <c r="I399" s="40"/>
      <c r="K399" s="25"/>
    </row>
    <row r="400" spans="1:11" ht="13.5" customHeight="1" x14ac:dyDescent="0.2">
      <c r="A400" s="67"/>
      <c r="B400" s="4">
        <v>31</v>
      </c>
      <c r="C400" s="4" t="s">
        <v>17</v>
      </c>
      <c r="D400" s="40">
        <f>SUM(D401:D403)</f>
        <v>89545</v>
      </c>
      <c r="E400" s="40">
        <f>SUM(E401:E403)</f>
        <v>51548.68</v>
      </c>
      <c r="F400" s="40">
        <f>SUM(F401:F403)</f>
        <v>88503.15</v>
      </c>
      <c r="G400" s="40">
        <f>SUM(G401:G403)</f>
        <v>11746.386621540911</v>
      </c>
      <c r="H400" s="40"/>
      <c r="I400" s="40"/>
    </row>
    <row r="401" spans="1:9" ht="13.5" hidden="1" customHeight="1" x14ac:dyDescent="0.2">
      <c r="A401" s="67"/>
      <c r="B401" s="27">
        <v>311</v>
      </c>
      <c r="C401" s="20" t="s">
        <v>9</v>
      </c>
      <c r="D401" s="40">
        <v>73000</v>
      </c>
      <c r="E401" s="40">
        <v>42106.77</v>
      </c>
      <c r="F401" s="40">
        <v>72964.08</v>
      </c>
      <c r="G401" s="40">
        <f t="shared" ref="G401:G405" si="132">F401/7.5345</f>
        <v>9683.9976109894487</v>
      </c>
      <c r="H401" s="40"/>
      <c r="I401" s="40"/>
    </row>
    <row r="402" spans="1:9" ht="13.5" hidden="1" customHeight="1" x14ac:dyDescent="0.2">
      <c r="A402" s="67"/>
      <c r="B402" s="27">
        <v>312</v>
      </c>
      <c r="C402" s="20" t="s">
        <v>74</v>
      </c>
      <c r="D402" s="40">
        <v>4500</v>
      </c>
      <c r="E402" s="40">
        <v>2494.29</v>
      </c>
      <c r="F402" s="40">
        <v>3500</v>
      </c>
      <c r="G402" s="40">
        <f t="shared" si="132"/>
        <v>464.52982945119118</v>
      </c>
      <c r="H402" s="40"/>
      <c r="I402" s="40"/>
    </row>
    <row r="403" spans="1:9" ht="13.5" hidden="1" customHeight="1" x14ac:dyDescent="0.2">
      <c r="A403" s="67"/>
      <c r="B403" s="27">
        <v>313</v>
      </c>
      <c r="C403" s="20" t="s">
        <v>18</v>
      </c>
      <c r="D403" s="40">
        <v>12045</v>
      </c>
      <c r="E403" s="40">
        <v>6947.62</v>
      </c>
      <c r="F403" s="40">
        <v>12039.07</v>
      </c>
      <c r="G403" s="40">
        <f t="shared" si="132"/>
        <v>1597.8591811002721</v>
      </c>
      <c r="H403" s="40"/>
      <c r="I403" s="40"/>
    </row>
    <row r="404" spans="1:9" ht="13.5" customHeight="1" x14ac:dyDescent="0.2">
      <c r="A404" s="67"/>
      <c r="B404" s="27">
        <v>32</v>
      </c>
      <c r="C404" s="20" t="s">
        <v>11</v>
      </c>
      <c r="D404" s="40">
        <f>D405</f>
        <v>11112.17</v>
      </c>
      <c r="E404" s="40">
        <f>E405</f>
        <v>1247.1500000000001</v>
      </c>
      <c r="F404" s="40">
        <f>F405</f>
        <v>5000</v>
      </c>
      <c r="G404" s="40">
        <f>G405</f>
        <v>663.61404207313024</v>
      </c>
      <c r="H404" s="40"/>
      <c r="I404" s="40"/>
    </row>
    <row r="405" spans="1:9" ht="13.5" hidden="1" customHeight="1" x14ac:dyDescent="0.2">
      <c r="A405" s="67"/>
      <c r="B405" s="27">
        <v>321</v>
      </c>
      <c r="C405" s="20" t="s">
        <v>19</v>
      </c>
      <c r="D405" s="40">
        <v>11112.17</v>
      </c>
      <c r="E405" s="40">
        <v>1247.1500000000001</v>
      </c>
      <c r="F405" s="40">
        <v>5000</v>
      </c>
      <c r="G405" s="40">
        <f t="shared" si="132"/>
        <v>663.61404207313024</v>
      </c>
      <c r="H405" s="33"/>
      <c r="I405" s="33"/>
    </row>
    <row r="406" spans="1:9" ht="13.5" customHeight="1" x14ac:dyDescent="0.2">
      <c r="A406" s="67"/>
      <c r="B406" s="27"/>
      <c r="C406" s="20"/>
      <c r="D406" s="40"/>
      <c r="E406" s="40"/>
      <c r="F406" s="40"/>
      <c r="G406" s="40"/>
      <c r="H406" s="33"/>
      <c r="I406" s="33"/>
    </row>
    <row r="407" spans="1:9" ht="16.5" customHeight="1" x14ac:dyDescent="0.2">
      <c r="A407" s="67"/>
      <c r="B407" s="27"/>
      <c r="C407" s="29" t="s">
        <v>13</v>
      </c>
      <c r="D407" s="33" t="e">
        <f t="shared" ref="D407:I407" si="133">D109</f>
        <v>#REF!</v>
      </c>
      <c r="E407" s="33" t="e">
        <f t="shared" si="133"/>
        <v>#REF!</v>
      </c>
      <c r="F407" s="33">
        <f t="shared" si="133"/>
        <v>5523157.1628571432</v>
      </c>
      <c r="G407" s="33">
        <f t="shared" si="133"/>
        <v>733048.92996975814</v>
      </c>
      <c r="H407" s="33">
        <f t="shared" si="133"/>
        <v>615017.46</v>
      </c>
      <c r="I407" s="33">
        <f t="shared" si="133"/>
        <v>615017.46</v>
      </c>
    </row>
    <row r="408" spans="1:9" x14ac:dyDescent="0.2">
      <c r="B408" s="123"/>
      <c r="C408" s="123"/>
      <c r="D408" s="123"/>
      <c r="E408" s="123"/>
      <c r="F408" s="123"/>
      <c r="G408" s="123"/>
      <c r="H408" s="123"/>
    </row>
    <row r="409" spans="1:9" ht="20.100000000000001" customHeight="1" x14ac:dyDescent="0.2">
      <c r="B409" s="19"/>
      <c r="C409" s="19"/>
      <c r="D409" s="44"/>
      <c r="E409" s="44"/>
      <c r="F409" s="44"/>
      <c r="G409" s="44"/>
      <c r="H409" s="44"/>
      <c r="I409" s="44"/>
    </row>
    <row r="410" spans="1:9" ht="12.75" customHeight="1" x14ac:dyDescent="0.2">
      <c r="B410" s="19"/>
      <c r="C410" s="19"/>
      <c r="D410" s="19"/>
      <c r="E410" s="19"/>
      <c r="F410" s="19"/>
      <c r="G410" s="19"/>
      <c r="H410" s="19"/>
    </row>
    <row r="411" spans="1:9" ht="15" customHeight="1" x14ac:dyDescent="0.2">
      <c r="B411" s="19"/>
      <c r="C411" s="19"/>
      <c r="D411" s="19"/>
      <c r="E411" s="19"/>
      <c r="F411" s="19"/>
      <c r="G411" s="19"/>
      <c r="H411" s="19"/>
    </row>
    <row r="412" spans="1:9" ht="9.75" hidden="1" customHeight="1" x14ac:dyDescent="0.2">
      <c r="B412" s="19"/>
      <c r="C412" s="19"/>
      <c r="D412" s="19"/>
      <c r="E412" s="19"/>
      <c r="F412" s="19"/>
      <c r="G412" s="19"/>
      <c r="H412" s="19"/>
    </row>
    <row r="413" spans="1:9" x14ac:dyDescent="0.2">
      <c r="A413" s="122"/>
      <c r="B413" s="122"/>
      <c r="C413" s="122"/>
      <c r="D413" s="122"/>
      <c r="E413" s="122"/>
      <c r="F413" s="122"/>
      <c r="G413" s="122"/>
      <c r="H413" s="122"/>
    </row>
    <row r="414" spans="1:9" x14ac:dyDescent="0.2">
      <c r="A414" s="122"/>
      <c r="B414" s="122"/>
      <c r="C414" s="122"/>
      <c r="D414" s="122"/>
      <c r="E414" s="122"/>
      <c r="F414" s="122"/>
      <c r="G414" s="122"/>
      <c r="H414" s="122"/>
    </row>
    <row r="415" spans="1:9" x14ac:dyDescent="0.2">
      <c r="A415" s="122"/>
      <c r="B415" s="122"/>
      <c r="C415" s="122"/>
      <c r="D415" s="122"/>
      <c r="E415" s="122"/>
      <c r="F415" s="122"/>
      <c r="G415" s="122"/>
      <c r="H415" s="122"/>
    </row>
    <row r="416" spans="1:9" x14ac:dyDescent="0.2">
      <c r="A416" s="122"/>
      <c r="B416" s="122"/>
      <c r="C416" s="122"/>
      <c r="D416" s="122"/>
      <c r="E416" s="122"/>
      <c r="F416" s="122"/>
      <c r="G416" s="122"/>
      <c r="H416" s="122"/>
    </row>
  </sheetData>
  <mergeCells count="96">
    <mergeCell ref="B367:C367"/>
    <mergeCell ref="B388:C388"/>
    <mergeCell ref="B389:C389"/>
    <mergeCell ref="B398:C398"/>
    <mergeCell ref="B408:H408"/>
    <mergeCell ref="B387:C387"/>
    <mergeCell ref="A413:H416"/>
    <mergeCell ref="B372:C372"/>
    <mergeCell ref="B371:C371"/>
    <mergeCell ref="B377:C377"/>
    <mergeCell ref="B378:C378"/>
    <mergeCell ref="B347:C347"/>
    <mergeCell ref="B353:C353"/>
    <mergeCell ref="B354:C354"/>
    <mergeCell ref="B359:C359"/>
    <mergeCell ref="B197:C197"/>
    <mergeCell ref="B293:C293"/>
    <mergeCell ref="B294:C294"/>
    <mergeCell ref="B341:C341"/>
    <mergeCell ref="B284:C284"/>
    <mergeCell ref="B240:C240"/>
    <mergeCell ref="B140:C140"/>
    <mergeCell ref="K342:L342"/>
    <mergeCell ref="B298:C298"/>
    <mergeCell ref="B299:C299"/>
    <mergeCell ref="B318:C318"/>
    <mergeCell ref="B304:C304"/>
    <mergeCell ref="B305:C305"/>
    <mergeCell ref="B310:C310"/>
    <mergeCell ref="B311:C311"/>
    <mergeCell ref="B316:C316"/>
    <mergeCell ref="B340:C340"/>
    <mergeCell ref="B339:C339"/>
    <mergeCell ref="B192:C192"/>
    <mergeCell ref="B191:C191"/>
    <mergeCell ref="B317:C317"/>
    <mergeCell ref="B273:C273"/>
    <mergeCell ref="B110:C110"/>
    <mergeCell ref="B111:C111"/>
    <mergeCell ref="B123:C123"/>
    <mergeCell ref="B121:C121"/>
    <mergeCell ref="B133:C133"/>
    <mergeCell ref="B165:C165"/>
    <mergeCell ref="B257:C257"/>
    <mergeCell ref="B283:C283"/>
    <mergeCell ref="B163:C163"/>
    <mergeCell ref="B164:C164"/>
    <mergeCell ref="B173:C173"/>
    <mergeCell ref="B190:C190"/>
    <mergeCell ref="B239:C239"/>
    <mergeCell ref="B253:C253"/>
    <mergeCell ref="B265:C265"/>
    <mergeCell ref="B266:C266"/>
    <mergeCell ref="B233:C233"/>
    <mergeCell ref="B234:C234"/>
    <mergeCell ref="B247:C247"/>
    <mergeCell ref="B248:C248"/>
    <mergeCell ref="B252:C252"/>
    <mergeCell ref="B153:C153"/>
    <mergeCell ref="B14:I14"/>
    <mergeCell ref="B15:I15"/>
    <mergeCell ref="B17:I17"/>
    <mergeCell ref="A20:H20"/>
    <mergeCell ref="A36:H36"/>
    <mergeCell ref="B37:H37"/>
    <mergeCell ref="B64:C64"/>
    <mergeCell ref="A105:H105"/>
    <mergeCell ref="B106:H106"/>
    <mergeCell ref="B16:I16"/>
    <mergeCell ref="B101:C101"/>
    <mergeCell ref="B122:C122"/>
    <mergeCell ref="B132:C132"/>
    <mergeCell ref="B141:C141"/>
    <mergeCell ref="B152:C152"/>
    <mergeCell ref="B13:I13"/>
    <mergeCell ref="A1:C1"/>
    <mergeCell ref="A2:C2"/>
    <mergeCell ref="B9:H9"/>
    <mergeCell ref="B10:H10"/>
    <mergeCell ref="B12:H12"/>
    <mergeCell ref="B365:C365"/>
    <mergeCell ref="B366:C366"/>
    <mergeCell ref="B397:C397"/>
    <mergeCell ref="B201:C201"/>
    <mergeCell ref="B205:C205"/>
    <mergeCell ref="B206:C206"/>
    <mergeCell ref="B215:C215"/>
    <mergeCell ref="B224:C224"/>
    <mergeCell ref="B360:C360"/>
    <mergeCell ref="B272:C272"/>
    <mergeCell ref="B278:C278"/>
    <mergeCell ref="B277:C277"/>
    <mergeCell ref="B328:C328"/>
    <mergeCell ref="B334:C334"/>
    <mergeCell ref="B327:C327"/>
    <mergeCell ref="B346:C346"/>
  </mergeCells>
  <conditionalFormatting sqref="I408:IW408 I33:IW37 I104:IW106 B167:C167 B169:C169 C168 B181:B184 B175:B179 B125:C131 B135:C135 B6:B7 B23:C35 B185:C189 B346:C352 B137:C137 I410:IW65710 J409:IW409 J202:IX202 J109:IX109 J150:IX151 B119:C120 I112:IX118 D33:H35 D37:H37 D104:H104 D106:H106 B417:H65714 B9:IW12 B19:H19 I19:IW21 K13:IW16 J17:IW18 B17:B18 B132 B238:C238 B258:C259 D38 C22:D22 H22:IX22 D346:E365 D56:F56 D50:F50 H50:IX50 H38:IX38 H107:IX108 D23:IX32 C170:C172 G171:G176 B74:C75 H163:IX164 H110:IX111 H119:IX120 H121:N121 R121:IX121 D109:G137 H122:IX137 B109 B106:C108 C166 B163:B164 H165:L165 P165:IX165 C174:C184 G197:G199 H166:IX197 G178:G194 H198:M198 B192:C196 B190:B191 Q198:IX198 H199:IX201 B198:C200 G201:G203 B202:C204 B201 B205 G206:G208 B206:C214 G233:G237 G215:G217 B216:C223 B225:C232 B235:C236 B233 G316:G320 B249:C251 B247 B254:C256 B252 G257:G259 B267:C268 B265 G272:G275 H273:L273 O273:IX273 B271:C273 G277:G280 F327:F365 G326:G330 H274:IX279 H280:L280 O280:IX280 B274:F281 B304:B316 C306:C315 D140:F149 H140:IX149 G140:G143 B142:C147 B140:C140 B155:IX162 B154:J154 M154:IX154 B152:IX153 B282:C303 H281:IX327 D282:G315 D316:F326 H328:K328 N328:IX328 B329:C329 B323:C327 D327:E340 B341:E345 H329:IX365 G366:G369 H366:J366 M366:IX366 H374:L374 O374:IX374 B368:C374 G376:G391 G406 B407:C407 G239:G242 D163:F273 H203:IX272 B37:C69 D39:IX49 D51:IX55 H56:IX56 D57:IX65 B85:C85 B94:C96 J66:IX88 B99:C104 D85:I88 D94:IX103 D66:I75 H375:IX407 G397:G400 H367:IX373 D366:F406 G371:G374">
    <cfRule type="cellIs" dxfId="134" priority="145" stopIfTrue="1" operator="equal">
      <formula>0</formula>
    </cfRule>
  </conditionalFormatting>
  <conditionalFormatting sqref="B353:C356">
    <cfRule type="cellIs" dxfId="133" priority="144" stopIfTrue="1" operator="equal">
      <formula>0</formula>
    </cfRule>
  </conditionalFormatting>
  <conditionalFormatting sqref="B357:C358 B364:C364 B376:C376">
    <cfRule type="cellIs" dxfId="132" priority="143" stopIfTrue="1" operator="equal">
      <formula>0</formula>
    </cfRule>
  </conditionalFormatting>
  <conditionalFormatting sqref="B378:C378 B383:C386">
    <cfRule type="cellIs" dxfId="131" priority="142" stopIfTrue="1" operator="equal">
      <formula>0</formula>
    </cfRule>
  </conditionalFormatting>
  <conditionalFormatting sqref="B377:C377">
    <cfRule type="cellIs" dxfId="130" priority="141" stopIfTrue="1" operator="equal">
      <formula>0</formula>
    </cfRule>
  </conditionalFormatting>
  <conditionalFormatting sqref="B239:C239 B244:C245">
    <cfRule type="cellIs" dxfId="129" priority="140" stopIfTrue="1" operator="equal">
      <formula>0</formula>
    </cfRule>
  </conditionalFormatting>
  <conditionalFormatting sqref="B241:C241">
    <cfRule type="cellIs" dxfId="128" priority="138" stopIfTrue="1" operator="equal">
      <formula>0</formula>
    </cfRule>
  </conditionalFormatting>
  <conditionalFormatting sqref="C242:C243">
    <cfRule type="cellIs" dxfId="127" priority="137" stopIfTrue="1" operator="equal">
      <formula>0</formula>
    </cfRule>
  </conditionalFormatting>
  <conditionalFormatting sqref="B379:C381">
    <cfRule type="cellIs" dxfId="126" priority="136" stopIfTrue="1" operator="equal">
      <formula>0</formula>
    </cfRule>
  </conditionalFormatting>
  <conditionalFormatting sqref="B269:C269">
    <cfRule type="cellIs" dxfId="125" priority="135" stopIfTrue="1" operator="equal">
      <formula>0</formula>
    </cfRule>
  </conditionalFormatting>
  <conditionalFormatting sqref="B270:C270">
    <cfRule type="cellIs" dxfId="124" priority="134" stopIfTrue="1" operator="equal">
      <formula>0</formula>
    </cfRule>
  </conditionalFormatting>
  <conditionalFormatting sqref="B328:C328">
    <cfRule type="cellIs" dxfId="123" priority="133" stopIfTrue="1" operator="equal">
      <formula>0</formula>
    </cfRule>
  </conditionalFormatting>
  <conditionalFormatting sqref="B334:C334">
    <cfRule type="cellIs" dxfId="122" priority="132" stopIfTrue="1" operator="equal">
      <formula>0</formula>
    </cfRule>
  </conditionalFormatting>
  <conditionalFormatting sqref="C336:C338">
    <cfRule type="cellIs" dxfId="121" priority="131" stopIfTrue="1" operator="equal">
      <formula>0</formula>
    </cfRule>
  </conditionalFormatting>
  <conditionalFormatting sqref="B335:C335">
    <cfRule type="cellIs" dxfId="120" priority="130" stopIfTrue="1" operator="equal">
      <formula>0</formula>
    </cfRule>
  </conditionalFormatting>
  <conditionalFormatting sqref="B359:C362">
    <cfRule type="cellIs" dxfId="119" priority="129" stopIfTrue="1" operator="equal">
      <formula>0</formula>
    </cfRule>
  </conditionalFormatting>
  <conditionalFormatting sqref="B363:C363">
    <cfRule type="cellIs" dxfId="118" priority="128" stopIfTrue="1" operator="equal">
      <formula>0</formula>
    </cfRule>
  </conditionalFormatting>
  <conditionalFormatting sqref="B375:C375">
    <cfRule type="cellIs" dxfId="117" priority="126" stopIfTrue="1" operator="equal">
      <formula>0</formula>
    </cfRule>
  </conditionalFormatting>
  <conditionalFormatting sqref="C136">
    <cfRule type="cellIs" dxfId="116" priority="125" stopIfTrue="1" operator="equal">
      <formula>0</formula>
    </cfRule>
  </conditionalFormatting>
  <conditionalFormatting sqref="B148:C149">
    <cfRule type="cellIs" dxfId="115" priority="124" stopIfTrue="1" operator="equal">
      <formula>0</formula>
    </cfRule>
  </conditionalFormatting>
  <conditionalFormatting sqref="B246:C246">
    <cfRule type="cellIs" dxfId="114" priority="123" stopIfTrue="1" operator="equal">
      <formula>0</formula>
    </cfRule>
  </conditionalFormatting>
  <conditionalFormatting sqref="B367:C367">
    <cfRule type="cellIs" dxfId="113" priority="122" stopIfTrue="1" operator="equal">
      <formula>0</formula>
    </cfRule>
  </conditionalFormatting>
  <conditionalFormatting sqref="B406:C406">
    <cfRule type="cellIs" dxfId="112" priority="120" stopIfTrue="1" operator="equal">
      <formula>0</formula>
    </cfRule>
  </conditionalFormatting>
  <conditionalFormatting sqref="C138:C139 H138:IX139">
    <cfRule type="cellIs" dxfId="111" priority="119" stopIfTrue="1" operator="equal">
      <formula>0</formula>
    </cfRule>
  </conditionalFormatting>
  <conditionalFormatting sqref="B382:C382">
    <cfRule type="cellIs" dxfId="110" priority="118" stopIfTrue="1" operator="equal">
      <formula>0</formula>
    </cfRule>
  </conditionalFormatting>
  <conditionalFormatting sqref="H202:I202 H109:I109">
    <cfRule type="cellIs" dxfId="109" priority="116" stopIfTrue="1" operator="equal">
      <formula>0</formula>
    </cfRule>
  </conditionalFormatting>
  <conditionalFormatting sqref="D108 D407">
    <cfRule type="cellIs" dxfId="108" priority="115" stopIfTrue="1" operator="equal">
      <formula>0</formula>
    </cfRule>
  </conditionalFormatting>
  <conditionalFormatting sqref="D138:D139">
    <cfRule type="cellIs" dxfId="107" priority="114" stopIfTrue="1" operator="equal">
      <formula>0</formula>
    </cfRule>
  </conditionalFormatting>
  <conditionalFormatting sqref="B237:C237">
    <cfRule type="cellIs" dxfId="106" priority="113" stopIfTrue="1" operator="equal">
      <formula>0</formula>
    </cfRule>
  </conditionalFormatting>
  <conditionalFormatting sqref="B110:C118">
    <cfRule type="cellIs" dxfId="105" priority="109" stopIfTrue="1" operator="equal">
      <formula>0</formula>
    </cfRule>
  </conditionalFormatting>
  <conditionalFormatting sqref="B150:C151">
    <cfRule type="cellIs" dxfId="104" priority="112" stopIfTrue="1" operator="equal">
      <formula>0</formula>
    </cfRule>
  </conditionalFormatting>
  <conditionalFormatting sqref="H150:I151">
    <cfRule type="cellIs" dxfId="103" priority="111" stopIfTrue="1" operator="equal">
      <formula>0</formula>
    </cfRule>
  </conditionalFormatting>
  <conditionalFormatting sqref="D150:D151">
    <cfRule type="cellIs" dxfId="102" priority="110" stopIfTrue="1" operator="equal">
      <formula>0</formula>
    </cfRule>
  </conditionalFormatting>
  <conditionalFormatting sqref="B388:C388 B390:C396">
    <cfRule type="cellIs" dxfId="101" priority="108" stopIfTrue="1" operator="equal">
      <formula>0</formula>
    </cfRule>
  </conditionalFormatting>
  <conditionalFormatting sqref="B398:C405">
    <cfRule type="cellIs" dxfId="100" priority="107" stopIfTrue="1" operator="equal">
      <formula>0</formula>
    </cfRule>
  </conditionalFormatting>
  <conditionalFormatting sqref="H118">
    <cfRule type="cellIs" dxfId="99" priority="106" stopIfTrue="1" operator="equal">
      <formula>0</formula>
    </cfRule>
  </conditionalFormatting>
  <conditionalFormatting sqref="H112:H117">
    <cfRule type="cellIs" dxfId="98" priority="105" stopIfTrue="1" operator="equal">
      <formula>0</formula>
    </cfRule>
  </conditionalFormatting>
  <conditionalFormatting sqref="D107">
    <cfRule type="cellIs" dxfId="97" priority="104" stopIfTrue="1" operator="equal">
      <formula>0</formula>
    </cfRule>
  </conditionalFormatting>
  <conditionalFormatting sqref="B317:C317">
    <cfRule type="cellIs" dxfId="96" priority="103" stopIfTrue="1" operator="equal">
      <formula>0</formula>
    </cfRule>
  </conditionalFormatting>
  <conditionalFormatting sqref="B318">
    <cfRule type="cellIs" dxfId="95" priority="102" stopIfTrue="1" operator="equal">
      <formula>0</formula>
    </cfRule>
  </conditionalFormatting>
  <conditionalFormatting sqref="B319:C321">
    <cfRule type="cellIs" dxfId="94" priority="101" stopIfTrue="1" operator="equal">
      <formula>0</formula>
    </cfRule>
  </conditionalFormatting>
  <conditionalFormatting sqref="B322:C322">
    <cfRule type="cellIs" dxfId="93" priority="100" stopIfTrue="1" operator="equal">
      <formula>0</formula>
    </cfRule>
  </conditionalFormatting>
  <conditionalFormatting sqref="B13:J15 B16 J16">
    <cfRule type="cellIs" dxfId="92" priority="99" stopIfTrue="1" operator="equal">
      <formula>0</formula>
    </cfRule>
  </conditionalFormatting>
  <conditionalFormatting sqref="B257:C257">
    <cfRule type="cellIs" dxfId="91" priority="98" stopIfTrue="1" operator="equal">
      <formula>0</formula>
    </cfRule>
  </conditionalFormatting>
  <conditionalFormatting sqref="B264:C264">
    <cfRule type="cellIs" dxfId="90" priority="94" stopIfTrue="1" operator="equal">
      <formula>0</formula>
    </cfRule>
  </conditionalFormatting>
  <conditionalFormatting sqref="B261:C261">
    <cfRule type="cellIs" dxfId="89" priority="97" stopIfTrue="1" operator="equal">
      <formula>0</formula>
    </cfRule>
  </conditionalFormatting>
  <conditionalFormatting sqref="B260:C260">
    <cfRule type="cellIs" dxfId="88" priority="96" stopIfTrue="1" operator="equal">
      <formula>0</formula>
    </cfRule>
  </conditionalFormatting>
  <conditionalFormatting sqref="B262:C263">
    <cfRule type="cellIs" dxfId="87" priority="95" stopIfTrue="1" operator="equal">
      <formula>0</formula>
    </cfRule>
  </conditionalFormatting>
  <conditionalFormatting sqref="E108:G108 E407">
    <cfRule type="cellIs" dxfId="86" priority="92" stopIfTrue="1" operator="equal">
      <formula>0</formula>
    </cfRule>
  </conditionalFormatting>
  <conditionalFormatting sqref="E138:E139">
    <cfRule type="cellIs" dxfId="85" priority="91" stopIfTrue="1" operator="equal">
      <formula>0</formula>
    </cfRule>
  </conditionalFormatting>
  <conditionalFormatting sqref="E150:E151">
    <cfRule type="cellIs" dxfId="84" priority="90" stopIfTrue="1" operator="equal">
      <formula>0</formula>
    </cfRule>
  </conditionalFormatting>
  <conditionalFormatting sqref="E107">
    <cfRule type="cellIs" dxfId="83" priority="89" stopIfTrue="1" operator="equal">
      <formula>0</formula>
    </cfRule>
  </conditionalFormatting>
  <conditionalFormatting sqref="E38">
    <cfRule type="cellIs" dxfId="82" priority="88" stopIfTrue="1" operator="equal">
      <formula>0</formula>
    </cfRule>
  </conditionalFormatting>
  <conditionalFormatting sqref="E22:G22">
    <cfRule type="cellIs" dxfId="81" priority="87" stopIfTrue="1" operator="equal">
      <formula>0</formula>
    </cfRule>
  </conditionalFormatting>
  <conditionalFormatting sqref="B330:C331 B333:C333">
    <cfRule type="cellIs" dxfId="80" priority="85" stopIfTrue="1" operator="equal">
      <formula>0</formula>
    </cfRule>
  </conditionalFormatting>
  <conditionalFormatting sqref="B332:C332">
    <cfRule type="cellIs" dxfId="79" priority="84" stopIfTrue="1" operator="equal">
      <formula>0</formula>
    </cfRule>
  </conditionalFormatting>
  <conditionalFormatting sqref="F38">
    <cfRule type="cellIs" dxfId="78" priority="83" stopIfTrue="1" operator="equal">
      <formula>0</formula>
    </cfRule>
  </conditionalFormatting>
  <conditionalFormatting sqref="F107">
    <cfRule type="cellIs" dxfId="77" priority="82" stopIfTrue="1" operator="equal">
      <formula>0</formula>
    </cfRule>
  </conditionalFormatting>
  <conditionalFormatting sqref="F407">
    <cfRule type="cellIs" dxfId="76" priority="79" stopIfTrue="1" operator="equal">
      <formula>0</formula>
    </cfRule>
  </conditionalFormatting>
  <conditionalFormatting sqref="F138:F139">
    <cfRule type="cellIs" dxfId="75" priority="78" stopIfTrue="1" operator="equal">
      <formula>0</formula>
    </cfRule>
  </conditionalFormatting>
  <conditionalFormatting sqref="F150:F151">
    <cfRule type="cellIs" dxfId="74" priority="77" stopIfTrue="1" operator="equal">
      <formula>0</formula>
    </cfRule>
  </conditionalFormatting>
  <conditionalFormatting sqref="G38">
    <cfRule type="cellIs" dxfId="73" priority="76" stopIfTrue="1" operator="equal">
      <formula>0</formula>
    </cfRule>
  </conditionalFormatting>
  <conditionalFormatting sqref="G107">
    <cfRule type="cellIs" dxfId="72" priority="75" stopIfTrue="1" operator="equal">
      <formula>0</formula>
    </cfRule>
  </conditionalFormatting>
  <conditionalFormatting sqref="G205 G230 G221 G212 G247:G250 G252:G255 G262:G263 G265:G270 G148 G244:G245 G323:G324 G333:G343 G345:G349 G352:G365 G395 G404 G163:G167 G224:G226">
    <cfRule type="cellIs" dxfId="71" priority="74" stopIfTrue="1" operator="equal">
      <formula>0</formula>
    </cfRule>
  </conditionalFormatting>
  <conditionalFormatting sqref="G407">
    <cfRule type="cellIs" dxfId="70" priority="72" stopIfTrue="1" operator="equal">
      <formula>0</formula>
    </cfRule>
  </conditionalFormatting>
  <conditionalFormatting sqref="G138">
    <cfRule type="cellIs" dxfId="69" priority="71" stopIfTrue="1" operator="equal">
      <formula>0</formula>
    </cfRule>
  </conditionalFormatting>
  <conditionalFormatting sqref="G150">
    <cfRule type="cellIs" dxfId="68" priority="70" stopIfTrue="1" operator="equal">
      <formula>0</formula>
    </cfRule>
  </conditionalFormatting>
  <conditionalFormatting sqref="G139">
    <cfRule type="cellIs" dxfId="67" priority="69" stopIfTrue="1" operator="equal">
      <formula>0</formula>
    </cfRule>
  </conditionalFormatting>
  <conditionalFormatting sqref="G168:G170">
    <cfRule type="cellIs" dxfId="66" priority="68" stopIfTrue="1" operator="equal">
      <formula>0</formula>
    </cfRule>
  </conditionalFormatting>
  <conditionalFormatting sqref="G177">
    <cfRule type="cellIs" dxfId="65" priority="67" stopIfTrue="1" operator="equal">
      <formula>0</formula>
    </cfRule>
  </conditionalFormatting>
  <conditionalFormatting sqref="G200">
    <cfRule type="cellIs" dxfId="64" priority="66" stopIfTrue="1" operator="equal">
      <formula>0</formula>
    </cfRule>
  </conditionalFormatting>
  <conditionalFormatting sqref="G204">
    <cfRule type="cellIs" dxfId="63" priority="65" stopIfTrue="1" operator="equal">
      <formula>0</formula>
    </cfRule>
  </conditionalFormatting>
  <conditionalFormatting sqref="G227:G229">
    <cfRule type="cellIs" dxfId="62" priority="64" stopIfTrue="1" operator="equal">
      <formula>0</formula>
    </cfRule>
  </conditionalFormatting>
  <conditionalFormatting sqref="G231:G232">
    <cfRule type="cellIs" dxfId="61" priority="63" stopIfTrue="1" operator="equal">
      <formula>0</formula>
    </cfRule>
  </conditionalFormatting>
  <conditionalFormatting sqref="G218:G220">
    <cfRule type="cellIs" dxfId="60" priority="62" stopIfTrue="1" operator="equal">
      <formula>0</formula>
    </cfRule>
  </conditionalFormatting>
  <conditionalFormatting sqref="G222:G223">
    <cfRule type="cellIs" dxfId="59" priority="61" stopIfTrue="1" operator="equal">
      <formula>0</formula>
    </cfRule>
  </conditionalFormatting>
  <conditionalFormatting sqref="G209:G211">
    <cfRule type="cellIs" dxfId="58" priority="60" stopIfTrue="1" operator="equal">
      <formula>0</formula>
    </cfRule>
  </conditionalFormatting>
  <conditionalFormatting sqref="G213:G214">
    <cfRule type="cellIs" dxfId="57" priority="59" stopIfTrue="1" operator="equal">
      <formula>0</formula>
    </cfRule>
  </conditionalFormatting>
  <conditionalFormatting sqref="G238">
    <cfRule type="cellIs" dxfId="56" priority="58" stopIfTrue="1" operator="equal">
      <formula>0</formula>
    </cfRule>
  </conditionalFormatting>
  <conditionalFormatting sqref="G251">
    <cfRule type="cellIs" dxfId="55" priority="57" stopIfTrue="1" operator="equal">
      <formula>0</formula>
    </cfRule>
  </conditionalFormatting>
  <conditionalFormatting sqref="G256">
    <cfRule type="cellIs" dxfId="54" priority="56" stopIfTrue="1" operator="equal">
      <formula>0</formula>
    </cfRule>
  </conditionalFormatting>
  <conditionalFormatting sqref="G260:G261">
    <cfRule type="cellIs" dxfId="53" priority="55" stopIfTrue="1" operator="equal">
      <formula>0</formula>
    </cfRule>
  </conditionalFormatting>
  <conditionalFormatting sqref="G264">
    <cfRule type="cellIs" dxfId="52" priority="54" stopIfTrue="1" operator="equal">
      <formula>0</formula>
    </cfRule>
  </conditionalFormatting>
  <conditionalFormatting sqref="G271">
    <cfRule type="cellIs" dxfId="51" priority="53" stopIfTrue="1" operator="equal">
      <formula>0</formula>
    </cfRule>
  </conditionalFormatting>
  <conditionalFormatting sqref="G144:G147">
    <cfRule type="cellIs" dxfId="50" priority="52" stopIfTrue="1" operator="equal">
      <formula>0</formula>
    </cfRule>
  </conditionalFormatting>
  <conditionalFormatting sqref="G149">
    <cfRule type="cellIs" dxfId="49" priority="51" stopIfTrue="1" operator="equal">
      <formula>0</formula>
    </cfRule>
  </conditionalFormatting>
  <conditionalFormatting sqref="G151">
    <cfRule type="cellIs" dxfId="48" priority="50" stopIfTrue="1" operator="equal">
      <formula>0</formula>
    </cfRule>
  </conditionalFormatting>
  <conditionalFormatting sqref="G243">
    <cfRule type="cellIs" dxfId="47" priority="49" stopIfTrue="1" operator="equal">
      <formula>0</formula>
    </cfRule>
  </conditionalFormatting>
  <conditionalFormatting sqref="G246">
    <cfRule type="cellIs" dxfId="46" priority="48" stopIfTrue="1" operator="equal">
      <formula>0</formula>
    </cfRule>
  </conditionalFormatting>
  <conditionalFormatting sqref="G195:G196">
    <cfRule type="cellIs" dxfId="45" priority="47" stopIfTrue="1" operator="equal">
      <formula>0</formula>
    </cfRule>
  </conditionalFormatting>
  <conditionalFormatting sqref="G321:G322">
    <cfRule type="cellIs" dxfId="44" priority="46" stopIfTrue="1" operator="equal">
      <formula>0</formula>
    </cfRule>
  </conditionalFormatting>
  <conditionalFormatting sqref="G325">
    <cfRule type="cellIs" dxfId="43" priority="45" stopIfTrue="1" operator="equal">
      <formula>0</formula>
    </cfRule>
  </conditionalFormatting>
  <conditionalFormatting sqref="G276">
    <cfRule type="cellIs" dxfId="42" priority="44" stopIfTrue="1" operator="equal">
      <formula>0</formula>
    </cfRule>
  </conditionalFormatting>
  <conditionalFormatting sqref="G281">
    <cfRule type="cellIs" dxfId="41" priority="43" stopIfTrue="1" operator="equal">
      <formula>0</formula>
    </cfRule>
  </conditionalFormatting>
  <conditionalFormatting sqref="G331:G332">
    <cfRule type="cellIs" dxfId="40" priority="42" stopIfTrue="1" operator="equal">
      <formula>0</formula>
    </cfRule>
  </conditionalFormatting>
  <conditionalFormatting sqref="G344">
    <cfRule type="cellIs" dxfId="39" priority="41" stopIfTrue="1" operator="equal">
      <formula>0</formula>
    </cfRule>
  </conditionalFormatting>
  <conditionalFormatting sqref="G350:G351">
    <cfRule type="cellIs" dxfId="38" priority="40" stopIfTrue="1" operator="equal">
      <formula>0</formula>
    </cfRule>
  </conditionalFormatting>
  <conditionalFormatting sqref="G375">
    <cfRule type="cellIs" dxfId="37" priority="39" stopIfTrue="1" operator="equal">
      <formula>0</formula>
    </cfRule>
  </conditionalFormatting>
  <conditionalFormatting sqref="G370">
    <cfRule type="cellIs" dxfId="36" priority="38" stopIfTrue="1" operator="equal">
      <formula>0</formula>
    </cfRule>
  </conditionalFormatting>
  <conditionalFormatting sqref="G392:G394">
    <cfRule type="cellIs" dxfId="35" priority="37" stopIfTrue="1" operator="equal">
      <formula>0</formula>
    </cfRule>
  </conditionalFormatting>
  <conditionalFormatting sqref="G396">
    <cfRule type="cellIs" dxfId="34" priority="36" stopIfTrue="1" operator="equal">
      <formula>0</formula>
    </cfRule>
  </conditionalFormatting>
  <conditionalFormatting sqref="G401:G403">
    <cfRule type="cellIs" dxfId="33" priority="35" stopIfTrue="1" operator="equal">
      <formula>0</formula>
    </cfRule>
  </conditionalFormatting>
  <conditionalFormatting sqref="G405">
    <cfRule type="cellIs" dxfId="32" priority="34" stopIfTrue="1" operator="equal">
      <formula>0</formula>
    </cfRule>
  </conditionalFormatting>
  <conditionalFormatting sqref="G56">
    <cfRule type="cellIs" dxfId="31" priority="33" stopIfTrue="1" operator="equal">
      <formula>0</formula>
    </cfRule>
  </conditionalFormatting>
  <conditionalFormatting sqref="G50">
    <cfRule type="cellIs" dxfId="30" priority="32" stopIfTrue="1" operator="equal">
      <formula>0</formula>
    </cfRule>
  </conditionalFormatting>
  <conditionalFormatting sqref="D76:F84 H84:I84 G76:I83">
    <cfRule type="cellIs" dxfId="29" priority="31" stopIfTrue="1" operator="equal">
      <formula>0</formula>
    </cfRule>
  </conditionalFormatting>
  <conditionalFormatting sqref="G84">
    <cfRule type="cellIs" dxfId="28" priority="29" stopIfTrue="1" operator="equal">
      <formula>0</formula>
    </cfRule>
  </conditionalFormatting>
  <conditionalFormatting sqref="B70:C70">
    <cfRule type="cellIs" dxfId="27" priority="28" stopIfTrue="1" operator="equal">
      <formula>0</formula>
    </cfRule>
  </conditionalFormatting>
  <conditionalFormatting sqref="B71:C71">
    <cfRule type="cellIs" dxfId="26" priority="27" stopIfTrue="1" operator="equal">
      <formula>0</formula>
    </cfRule>
  </conditionalFormatting>
  <conditionalFormatting sqref="B72:C72">
    <cfRule type="cellIs" dxfId="25" priority="26" stopIfTrue="1" operator="equal">
      <formula>0</formula>
    </cfRule>
  </conditionalFormatting>
  <conditionalFormatting sqref="B76:C76">
    <cfRule type="cellIs" dxfId="24" priority="25" stopIfTrue="1" operator="equal">
      <formula>0</formula>
    </cfRule>
  </conditionalFormatting>
  <conditionalFormatting sqref="B224">
    <cfRule type="cellIs" dxfId="23" priority="24" stopIfTrue="1" operator="equal">
      <formula>0</formula>
    </cfRule>
  </conditionalFormatting>
  <conditionalFormatting sqref="B234">
    <cfRule type="cellIs" dxfId="22" priority="23" stopIfTrue="1" operator="equal">
      <formula>0</formula>
    </cfRule>
  </conditionalFormatting>
  <conditionalFormatting sqref="B248">
    <cfRule type="cellIs" dxfId="21" priority="22" stopIfTrue="1" operator="equal">
      <formula>0</formula>
    </cfRule>
  </conditionalFormatting>
  <conditionalFormatting sqref="B253">
    <cfRule type="cellIs" dxfId="20" priority="21" stopIfTrue="1" operator="equal">
      <formula>0</formula>
    </cfRule>
  </conditionalFormatting>
  <conditionalFormatting sqref="B266">
    <cfRule type="cellIs" dxfId="19" priority="20" stopIfTrue="1" operator="equal">
      <formula>0</formula>
    </cfRule>
  </conditionalFormatting>
  <conditionalFormatting sqref="B389:C389">
    <cfRule type="cellIs" dxfId="18" priority="19" stopIfTrue="1" operator="equal">
      <formula>0</formula>
    </cfRule>
  </conditionalFormatting>
  <conditionalFormatting sqref="B397:C397">
    <cfRule type="cellIs" dxfId="17" priority="18" stopIfTrue="1" operator="equal">
      <formula>0</formula>
    </cfRule>
  </conditionalFormatting>
  <conditionalFormatting sqref="B77:C77">
    <cfRule type="cellIs" dxfId="16" priority="17" stopIfTrue="1" operator="equal">
      <formula>0</formula>
    </cfRule>
  </conditionalFormatting>
  <conditionalFormatting sqref="B78:C78">
    <cfRule type="cellIs" dxfId="15" priority="16" stopIfTrue="1" operator="equal">
      <formula>0</formula>
    </cfRule>
  </conditionalFormatting>
  <conditionalFormatting sqref="B79:C79">
    <cfRule type="cellIs" dxfId="14" priority="15" stopIfTrue="1" operator="equal">
      <formula>0</formula>
    </cfRule>
  </conditionalFormatting>
  <conditionalFormatting sqref="B80:C80">
    <cfRule type="cellIs" dxfId="13" priority="14" stopIfTrue="1" operator="equal">
      <formula>0</formula>
    </cfRule>
  </conditionalFormatting>
  <conditionalFormatting sqref="B81:C81">
    <cfRule type="cellIs" dxfId="12" priority="13" stopIfTrue="1" operator="equal">
      <formula>0</formula>
    </cfRule>
  </conditionalFormatting>
  <conditionalFormatting sqref="B82:C82">
    <cfRule type="cellIs" dxfId="11" priority="12" stopIfTrue="1" operator="equal">
      <formula>0</formula>
    </cfRule>
  </conditionalFormatting>
  <conditionalFormatting sqref="B73:C73">
    <cfRule type="cellIs" dxfId="10" priority="11" stopIfTrue="1" operator="equal">
      <formula>0</formula>
    </cfRule>
  </conditionalFormatting>
  <conditionalFormatting sqref="B84:C84">
    <cfRule type="cellIs" dxfId="9" priority="10" stopIfTrue="1" operator="equal">
      <formula>0</formula>
    </cfRule>
  </conditionalFormatting>
  <conditionalFormatting sqref="B83:C83">
    <cfRule type="cellIs" dxfId="8" priority="9" stopIfTrue="1" operator="equal">
      <formula>0</formula>
    </cfRule>
  </conditionalFormatting>
  <conditionalFormatting sqref="B86:C86">
    <cfRule type="cellIs" dxfId="7" priority="8" stopIfTrue="1" operator="equal">
      <formula>0</formula>
    </cfRule>
  </conditionalFormatting>
  <conditionalFormatting sqref="B87:C88">
    <cfRule type="cellIs" dxfId="6" priority="7" stopIfTrue="1" operator="equal">
      <formula>0</formula>
    </cfRule>
  </conditionalFormatting>
  <conditionalFormatting sqref="B97:C97">
    <cfRule type="cellIs" dxfId="5" priority="6" stopIfTrue="1" operator="equal">
      <formula>0</formula>
    </cfRule>
  </conditionalFormatting>
  <conditionalFormatting sqref="B98:C98">
    <cfRule type="cellIs" dxfId="4" priority="5" stopIfTrue="1" operator="equal">
      <formula>0</formula>
    </cfRule>
  </conditionalFormatting>
  <conditionalFormatting sqref="B89:C89 D89:IX93">
    <cfRule type="cellIs" dxfId="3" priority="4" stopIfTrue="1" operator="equal">
      <formula>0</formula>
    </cfRule>
  </conditionalFormatting>
  <conditionalFormatting sqref="B90:C90">
    <cfRule type="cellIs" dxfId="2" priority="3" stopIfTrue="1" operator="equal">
      <formula>0</formula>
    </cfRule>
  </conditionalFormatting>
  <conditionalFormatting sqref="B92:C93">
    <cfRule type="cellIs" dxfId="1" priority="2" stopIfTrue="1" operator="equal">
      <formula>0</formula>
    </cfRule>
  </conditionalFormatting>
  <conditionalFormatting sqref="B91:C91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63" fitToHeight="0" orientation="portrait" horizontalDpi="4294967294" r:id="rId1"/>
  <headerFooter alignWithMargins="0">
    <oddFooter>&amp;RStranica &amp;P od 9</oddFooter>
  </headerFooter>
  <rowBreaks count="2" manualBreakCount="2">
    <brk id="34" max="8" man="1"/>
    <brk id="103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</dc:creator>
  <cp:lastModifiedBy>Korisnik</cp:lastModifiedBy>
  <cp:lastPrinted>2022-10-03T08:02:36Z</cp:lastPrinted>
  <dcterms:created xsi:type="dcterms:W3CDTF">2009-11-23T11:03:03Z</dcterms:created>
  <dcterms:modified xsi:type="dcterms:W3CDTF">2022-10-03T08:05:17Z</dcterms:modified>
</cp:coreProperties>
</file>