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.planovi 12-13-14.i Plan nabave\"/>
    </mc:Choice>
  </mc:AlternateContent>
  <bookViews>
    <workbookView xWindow="240" yWindow="75" windowWidth="17115" windowHeight="10920" activeTab="2"/>
  </bookViews>
  <sheets>
    <sheet name="2022" sheetId="23" r:id="rId1"/>
    <sheet name="1. izmjene" sheetId="24" r:id="rId2"/>
    <sheet name="2. izmjene" sheetId="25" r:id="rId3"/>
  </sheets>
  <definedNames>
    <definedName name="_xlnm.Print_Area" localSheetId="1">'1. izmjene'!$A$1:$G$397</definedName>
    <definedName name="_xlnm.Print_Area" localSheetId="2">'2. izmjene'!$A$1:$H$442</definedName>
    <definedName name="_xlnm.Print_Area" localSheetId="0">'2022'!$A$1:$F$391</definedName>
  </definedNames>
  <calcPr calcId="162913"/>
</workbook>
</file>

<file path=xl/calcChain.xml><?xml version="1.0" encoding="utf-8"?>
<calcChain xmlns="http://schemas.openxmlformats.org/spreadsheetml/2006/main">
  <c r="F28" i="25" l="1"/>
  <c r="F59" i="25"/>
  <c r="F67" i="25"/>
  <c r="F343" i="25"/>
  <c r="F342" i="25"/>
  <c r="F46" i="25"/>
  <c r="F427" i="25"/>
  <c r="F423" i="25"/>
  <c r="F422" i="25" s="1"/>
  <c r="F417" i="25"/>
  <c r="F413" i="25"/>
  <c r="F412" i="25" s="1"/>
  <c r="F385" i="25"/>
  <c r="F324" i="25"/>
  <c r="F272" i="25"/>
  <c r="F195" i="25" l="1"/>
  <c r="F194" i="25" s="1"/>
  <c r="F137" i="25"/>
  <c r="F139" i="25"/>
  <c r="F134" i="25"/>
  <c r="E137" i="25"/>
  <c r="E133" i="25" s="1"/>
  <c r="D137" i="25"/>
  <c r="D133" i="25" s="1"/>
  <c r="F54" i="25"/>
  <c r="F48" i="25"/>
  <c r="F407" i="25"/>
  <c r="F403" i="25"/>
  <c r="F397" i="25"/>
  <c r="F393" i="25"/>
  <c r="F387" i="25"/>
  <c r="F384" i="25" s="1"/>
  <c r="F379" i="25"/>
  <c r="F378" i="25" s="1"/>
  <c r="F375" i="25"/>
  <c r="F374" i="25" s="1"/>
  <c r="F369" i="25"/>
  <c r="F368" i="25" s="1"/>
  <c r="F363" i="25"/>
  <c r="F362" i="25" s="1"/>
  <c r="F357" i="25"/>
  <c r="F356" i="25" s="1"/>
  <c r="F350" i="25"/>
  <c r="F349" i="25" s="1"/>
  <c r="F337" i="25"/>
  <c r="F336" i="25" s="1"/>
  <c r="F331" i="25"/>
  <c r="F330" i="25" s="1"/>
  <c r="F321" i="25"/>
  <c r="F320" i="25" s="1"/>
  <c r="F315" i="25"/>
  <c r="F314" i="25" s="1"/>
  <c r="F308" i="25"/>
  <c r="F307" i="25" s="1"/>
  <c r="F301" i="25"/>
  <c r="F300" i="25" s="1"/>
  <c r="F297" i="25"/>
  <c r="F296" i="25" s="1"/>
  <c r="F290" i="25"/>
  <c r="F289" i="25" s="1"/>
  <c r="F283" i="25"/>
  <c r="F282" i="25" s="1"/>
  <c r="F280" i="25"/>
  <c r="F279" i="25" s="1"/>
  <c r="F274" i="25"/>
  <c r="F269" i="25"/>
  <c r="F263" i="25"/>
  <c r="F257" i="25"/>
  <c r="F256" i="25" s="1"/>
  <c r="F251" i="25"/>
  <c r="F250" i="25" s="1"/>
  <c r="F245" i="25"/>
  <c r="F244" i="25" s="1"/>
  <c r="F239" i="25"/>
  <c r="F238" i="25" s="1"/>
  <c r="F233" i="25"/>
  <c r="F229" i="25"/>
  <c r="F220" i="25"/>
  <c r="F219" i="25" s="1"/>
  <c r="F215" i="25"/>
  <c r="F214" i="25" s="1"/>
  <c r="F211" i="25"/>
  <c r="F210" i="25" s="1"/>
  <c r="F206" i="25"/>
  <c r="F205" i="25" s="1"/>
  <c r="F201" i="25"/>
  <c r="F200" i="25" s="1"/>
  <c r="F189" i="25"/>
  <c r="F185" i="25"/>
  <c r="F179" i="25"/>
  <c r="F175" i="25"/>
  <c r="F169" i="25"/>
  <c r="F165" i="25"/>
  <c r="F160" i="25"/>
  <c r="F159" i="25" s="1"/>
  <c r="F155" i="25"/>
  <c r="F154" i="25" s="1"/>
  <c r="F149" i="25"/>
  <c r="F148" i="25" s="1"/>
  <c r="F144" i="25"/>
  <c r="F143" i="25" s="1"/>
  <c r="F128" i="25"/>
  <c r="F127" i="25" s="1"/>
  <c r="F122" i="25"/>
  <c r="F118" i="25"/>
  <c r="F111" i="25"/>
  <c r="F108" i="25"/>
  <c r="F102" i="25"/>
  <c r="F97" i="25"/>
  <c r="F96" i="25" s="1"/>
  <c r="F88" i="25"/>
  <c r="F84" i="25"/>
  <c r="F77" i="25"/>
  <c r="F73" i="25"/>
  <c r="E407" i="25"/>
  <c r="D407" i="25"/>
  <c r="E403" i="25"/>
  <c r="D403" i="25"/>
  <c r="E402" i="25"/>
  <c r="D402" i="25"/>
  <c r="E397" i="25"/>
  <c r="D397" i="25"/>
  <c r="E393" i="25"/>
  <c r="D393" i="25"/>
  <c r="E392" i="25"/>
  <c r="D392" i="25"/>
  <c r="E387" i="25"/>
  <c r="D387" i="25"/>
  <c r="H384" i="25"/>
  <c r="G384" i="25"/>
  <c r="E384" i="25"/>
  <c r="D384" i="25"/>
  <c r="E379" i="25"/>
  <c r="D379" i="25"/>
  <c r="H378" i="25"/>
  <c r="G378" i="25"/>
  <c r="G28" i="25" s="1"/>
  <c r="E378" i="25"/>
  <c r="D378" i="25"/>
  <c r="E375" i="25"/>
  <c r="D375" i="25"/>
  <c r="H374" i="25"/>
  <c r="G374" i="25"/>
  <c r="E374" i="25"/>
  <c r="D374" i="25"/>
  <c r="E369" i="25"/>
  <c r="D369" i="25"/>
  <c r="H368" i="25"/>
  <c r="G368" i="25"/>
  <c r="E368" i="25"/>
  <c r="D368" i="25"/>
  <c r="E363" i="25"/>
  <c r="D363" i="25"/>
  <c r="E362" i="25"/>
  <c r="D362" i="25"/>
  <c r="E357" i="25"/>
  <c r="D357" i="25"/>
  <c r="H356" i="25"/>
  <c r="G356" i="25"/>
  <c r="E356" i="25"/>
  <c r="D356" i="25"/>
  <c r="H350" i="25"/>
  <c r="H349" i="25" s="1"/>
  <c r="E350" i="25"/>
  <c r="E349" i="25" s="1"/>
  <c r="D350" i="25"/>
  <c r="G349" i="25"/>
  <c r="E337" i="25"/>
  <c r="D337" i="25"/>
  <c r="E336" i="25"/>
  <c r="D336" i="25"/>
  <c r="H331" i="25"/>
  <c r="E331" i="25"/>
  <c r="E330" i="25" s="1"/>
  <c r="D331" i="25"/>
  <c r="G330" i="25"/>
  <c r="H330" i="25" s="1"/>
  <c r="D330" i="25"/>
  <c r="E321" i="25"/>
  <c r="E320" i="25" s="1"/>
  <c r="H315" i="25"/>
  <c r="E315" i="25"/>
  <c r="E314" i="25" s="1"/>
  <c r="D315" i="25"/>
  <c r="G314" i="25"/>
  <c r="H314" i="25" s="1"/>
  <c r="D314" i="25"/>
  <c r="H308" i="25"/>
  <c r="E308" i="25"/>
  <c r="E307" i="25" s="1"/>
  <c r="D308" i="25"/>
  <c r="D307" i="25" s="1"/>
  <c r="G307" i="25"/>
  <c r="H307" i="25" s="1"/>
  <c r="E301" i="25"/>
  <c r="D301" i="25"/>
  <c r="E300" i="25"/>
  <c r="D300" i="25"/>
  <c r="E297" i="25"/>
  <c r="D297" i="25"/>
  <c r="E296" i="25"/>
  <c r="D296" i="25"/>
  <c r="H290" i="25"/>
  <c r="H289" i="25" s="1"/>
  <c r="E290" i="25"/>
  <c r="E289" i="25" s="1"/>
  <c r="D290" i="25"/>
  <c r="G289" i="25"/>
  <c r="D289" i="25"/>
  <c r="H283" i="25"/>
  <c r="H282" i="25" s="1"/>
  <c r="E283" i="25"/>
  <c r="E282" i="25" s="1"/>
  <c r="D283" i="25"/>
  <c r="G282" i="25"/>
  <c r="D282" i="25"/>
  <c r="H280" i="25"/>
  <c r="E280" i="25"/>
  <c r="E279" i="25" s="1"/>
  <c r="D280" i="25"/>
  <c r="G279" i="25"/>
  <c r="H279" i="25" s="1"/>
  <c r="D279" i="25"/>
  <c r="E274" i="25"/>
  <c r="D274" i="25"/>
  <c r="E269" i="25"/>
  <c r="D269" i="25"/>
  <c r="E263" i="25"/>
  <c r="D263" i="25"/>
  <c r="H262" i="25"/>
  <c r="G262" i="25"/>
  <c r="E262" i="25"/>
  <c r="D262" i="25"/>
  <c r="E257" i="25"/>
  <c r="D257" i="25"/>
  <c r="E256" i="25"/>
  <c r="D256" i="25"/>
  <c r="E251" i="25"/>
  <c r="D251" i="25"/>
  <c r="E250" i="25"/>
  <c r="D250" i="25"/>
  <c r="E245" i="25"/>
  <c r="D245" i="25"/>
  <c r="E244" i="25"/>
  <c r="D244" i="25"/>
  <c r="H239" i="25"/>
  <c r="E239" i="25"/>
  <c r="D239" i="25"/>
  <c r="E238" i="25"/>
  <c r="D238" i="25"/>
  <c r="H233" i="25"/>
  <c r="E233" i="25"/>
  <c r="D233" i="25"/>
  <c r="H229" i="25"/>
  <c r="E229" i="25"/>
  <c r="D229" i="25"/>
  <c r="G228" i="25"/>
  <c r="H220" i="25"/>
  <c r="H219" i="25" s="1"/>
  <c r="E220" i="25"/>
  <c r="E219" i="25" s="1"/>
  <c r="D220" i="25"/>
  <c r="G219" i="25"/>
  <c r="D219" i="25"/>
  <c r="E215" i="25"/>
  <c r="D215" i="25"/>
  <c r="E214" i="25"/>
  <c r="D214" i="25"/>
  <c r="E211" i="25"/>
  <c r="D211" i="25"/>
  <c r="E210" i="25"/>
  <c r="D210" i="25"/>
  <c r="H206" i="25"/>
  <c r="H205" i="25" s="1"/>
  <c r="E206" i="25"/>
  <c r="E205" i="25" s="1"/>
  <c r="D206" i="25"/>
  <c r="D205" i="25" s="1"/>
  <c r="G205" i="25"/>
  <c r="H201" i="25"/>
  <c r="H200" i="25" s="1"/>
  <c r="E201" i="25"/>
  <c r="E200" i="25" s="1"/>
  <c r="D201" i="25"/>
  <c r="D200" i="25" s="1"/>
  <c r="G200" i="25"/>
  <c r="H195" i="25"/>
  <c r="H194" i="25" s="1"/>
  <c r="E195" i="25"/>
  <c r="E194" i="25" s="1"/>
  <c r="D195" i="25"/>
  <c r="G194" i="25"/>
  <c r="D194" i="25"/>
  <c r="H189" i="25"/>
  <c r="E189" i="25"/>
  <c r="D189" i="25"/>
  <c r="H185" i="25"/>
  <c r="E185" i="25"/>
  <c r="D185" i="25"/>
  <c r="G184" i="25"/>
  <c r="H179" i="25"/>
  <c r="E179" i="25"/>
  <c r="D179" i="25"/>
  <c r="D174" i="25" s="1"/>
  <c r="H175" i="25"/>
  <c r="E175" i="25"/>
  <c r="D175" i="25"/>
  <c r="G174" i="25"/>
  <c r="H169" i="25"/>
  <c r="E169" i="25"/>
  <c r="D169" i="25"/>
  <c r="H165" i="25"/>
  <c r="E165" i="25"/>
  <c r="D165" i="25"/>
  <c r="G164" i="25"/>
  <c r="H160" i="25"/>
  <c r="H159" i="25" s="1"/>
  <c r="E160" i="25"/>
  <c r="E159" i="25" s="1"/>
  <c r="D160" i="25"/>
  <c r="D159" i="25" s="1"/>
  <c r="G159" i="25"/>
  <c r="H155" i="25"/>
  <c r="E155" i="25"/>
  <c r="E154" i="25" s="1"/>
  <c r="D155" i="25"/>
  <c r="D154" i="25" s="1"/>
  <c r="G154" i="25"/>
  <c r="H154" i="25" s="1"/>
  <c r="E149" i="25"/>
  <c r="D149" i="25"/>
  <c r="E148" i="25"/>
  <c r="D148" i="25"/>
  <c r="E144" i="25"/>
  <c r="D144" i="25"/>
  <c r="H143" i="25"/>
  <c r="G143" i="25"/>
  <c r="E143" i="25"/>
  <c r="D143" i="25"/>
  <c r="H128" i="25"/>
  <c r="E128" i="25"/>
  <c r="D128" i="25"/>
  <c r="E127" i="25"/>
  <c r="D127" i="25"/>
  <c r="H122" i="25"/>
  <c r="E122" i="25"/>
  <c r="D122" i="25"/>
  <c r="H118" i="25"/>
  <c r="E118" i="25"/>
  <c r="D118" i="25"/>
  <c r="G117" i="25"/>
  <c r="H111" i="25"/>
  <c r="E111" i="25"/>
  <c r="D111" i="25"/>
  <c r="H108" i="25"/>
  <c r="E108" i="25"/>
  <c r="D108" i="25"/>
  <c r="G107" i="25"/>
  <c r="G58" i="25" s="1"/>
  <c r="H102" i="25"/>
  <c r="E102" i="25"/>
  <c r="D102" i="25"/>
  <c r="H97" i="25"/>
  <c r="E97" i="25"/>
  <c r="D97" i="25"/>
  <c r="G96" i="25"/>
  <c r="E88" i="25"/>
  <c r="D88" i="25"/>
  <c r="E84" i="25"/>
  <c r="E83" i="25" s="1"/>
  <c r="D84" i="25"/>
  <c r="G83" i="25"/>
  <c r="D83" i="25"/>
  <c r="H77" i="25"/>
  <c r="E77" i="25"/>
  <c r="D77" i="25"/>
  <c r="H73" i="25"/>
  <c r="E73" i="25"/>
  <c r="D73" i="25"/>
  <c r="G72" i="25"/>
  <c r="H54" i="25"/>
  <c r="E54" i="25"/>
  <c r="D54" i="25"/>
  <c r="G51" i="25"/>
  <c r="H48" i="25"/>
  <c r="E48" i="25"/>
  <c r="D48" i="25"/>
  <c r="D164" i="25" l="1"/>
  <c r="D184" i="25"/>
  <c r="D52" i="25" s="1"/>
  <c r="D51" i="25" s="1"/>
  <c r="H51" i="25"/>
  <c r="H107" i="25"/>
  <c r="H58" i="25" s="1"/>
  <c r="E107" i="25"/>
  <c r="H164" i="25"/>
  <c r="E164" i="25"/>
  <c r="H174" i="25"/>
  <c r="E174" i="25"/>
  <c r="H184" i="25"/>
  <c r="E184" i="25"/>
  <c r="E52" i="25" s="1"/>
  <c r="E51" i="25" s="1"/>
  <c r="F402" i="25"/>
  <c r="D43" i="25"/>
  <c r="D228" i="25"/>
  <c r="D46" i="25" s="1"/>
  <c r="F133" i="25"/>
  <c r="G42" i="25"/>
  <c r="G40" i="25" s="1"/>
  <c r="G24" i="25" s="1"/>
  <c r="G26" i="25" s="1"/>
  <c r="F174" i="25"/>
  <c r="F228" i="25"/>
  <c r="F262" i="25"/>
  <c r="F43" i="25"/>
  <c r="F392" i="25"/>
  <c r="F271" i="25"/>
  <c r="D44" i="25"/>
  <c r="D28" i="25"/>
  <c r="D72" i="25"/>
  <c r="D45" i="25" s="1"/>
  <c r="H96" i="25"/>
  <c r="E96" i="25"/>
  <c r="D107" i="25"/>
  <c r="H117" i="25"/>
  <c r="E117" i="25"/>
  <c r="H228" i="25"/>
  <c r="E228" i="25"/>
  <c r="E46" i="25" s="1"/>
  <c r="E28" i="25"/>
  <c r="D349" i="25"/>
  <c r="F72" i="25"/>
  <c r="F45" i="25" s="1"/>
  <c r="F83" i="25"/>
  <c r="F164" i="25"/>
  <c r="F44" i="25" s="1"/>
  <c r="E44" i="25"/>
  <c r="E43" i="25"/>
  <c r="H28" i="25"/>
  <c r="H72" i="25"/>
  <c r="E72" i="25"/>
  <c r="E45" i="25" s="1"/>
  <c r="D96" i="25"/>
  <c r="D117" i="25"/>
  <c r="G67" i="25"/>
  <c r="G431" i="25" s="1"/>
  <c r="F117" i="25"/>
  <c r="F184" i="25"/>
  <c r="F52" i="25" s="1"/>
  <c r="F51" i="25" s="1"/>
  <c r="F107" i="25"/>
  <c r="H42" i="25"/>
  <c r="G31" i="24"/>
  <c r="F31" i="24"/>
  <c r="G61" i="25" l="1"/>
  <c r="H67" i="25"/>
  <c r="H27" i="25" s="1"/>
  <c r="H29" i="25" s="1"/>
  <c r="D67" i="25"/>
  <c r="D431" i="25" s="1"/>
  <c r="D42" i="25"/>
  <c r="F431" i="25"/>
  <c r="D59" i="25"/>
  <c r="D58" i="25" s="1"/>
  <c r="E67" i="25"/>
  <c r="E27" i="25" s="1"/>
  <c r="E29" i="25" s="1"/>
  <c r="F42" i="25"/>
  <c r="F58" i="25"/>
  <c r="E42" i="25"/>
  <c r="E59" i="25"/>
  <c r="E58" i="25" s="1"/>
  <c r="G27" i="25"/>
  <c r="G29" i="25" s="1"/>
  <c r="G30" i="25" s="1"/>
  <c r="H61" i="25"/>
  <c r="H40" i="25"/>
  <c r="H24" i="25" s="1"/>
  <c r="H26" i="25" s="1"/>
  <c r="E308" i="24"/>
  <c r="E307" i="24"/>
  <c r="H431" i="25" l="1"/>
  <c r="D40" i="25"/>
  <c r="D61" i="25" s="1"/>
  <c r="D27" i="25"/>
  <c r="D29" i="25" s="1"/>
  <c r="E431" i="25"/>
  <c r="F40" i="25"/>
  <c r="F61" i="25" s="1"/>
  <c r="F27" i="25"/>
  <c r="F29" i="25" s="1"/>
  <c r="E40" i="25"/>
  <c r="H30" i="25"/>
  <c r="E54" i="24"/>
  <c r="E48" i="24"/>
  <c r="E381" i="24"/>
  <c r="E377" i="24"/>
  <c r="E376" i="24" s="1"/>
  <c r="E371" i="24"/>
  <c r="E367" i="24"/>
  <c r="E366" i="24" s="1"/>
  <c r="E361" i="24"/>
  <c r="E360" i="24" s="1"/>
  <c r="E355" i="24"/>
  <c r="E354" i="24" s="1"/>
  <c r="E351" i="24"/>
  <c r="E350" i="24" s="1"/>
  <c r="E345" i="24"/>
  <c r="E344" i="24" s="1"/>
  <c r="E339" i="24"/>
  <c r="E338" i="24" s="1"/>
  <c r="E333" i="24"/>
  <c r="E332" i="24" s="1"/>
  <c r="E326" i="24"/>
  <c r="E325" i="24" s="1"/>
  <c r="E314" i="24"/>
  <c r="E313" i="24" s="1"/>
  <c r="E302" i="24"/>
  <c r="E301" i="24" s="1"/>
  <c r="E295" i="24"/>
  <c r="E294" i="24" s="1"/>
  <c r="E43" i="24" s="1"/>
  <c r="E288" i="24"/>
  <c r="E287" i="24" s="1"/>
  <c r="E284" i="24"/>
  <c r="E283" i="24" s="1"/>
  <c r="E277" i="24"/>
  <c r="E276" i="24" s="1"/>
  <c r="E270" i="24"/>
  <c r="E269" i="24" s="1"/>
  <c r="E267" i="24"/>
  <c r="E265" i="24" s="1"/>
  <c r="E260" i="24"/>
  <c r="E28" i="24" s="1"/>
  <c r="E258" i="24"/>
  <c r="E253" i="24"/>
  <c r="E247" i="24"/>
  <c r="E246" i="24" s="1"/>
  <c r="E241" i="24"/>
  <c r="E240" i="24" s="1"/>
  <c r="E235" i="24"/>
  <c r="E234" i="24" s="1"/>
  <c r="E320" i="24"/>
  <c r="E319" i="24" s="1"/>
  <c r="E229" i="24"/>
  <c r="E228" i="24" s="1"/>
  <c r="E223" i="24"/>
  <c r="E219" i="24"/>
  <c r="E218" i="24"/>
  <c r="E210" i="24"/>
  <c r="E209" i="24"/>
  <c r="E205" i="24"/>
  <c r="E204" i="24"/>
  <c r="E201" i="24"/>
  <c r="E200" i="24"/>
  <c r="E196" i="24"/>
  <c r="E195" i="24"/>
  <c r="E191" i="24"/>
  <c r="E190" i="24"/>
  <c r="E185" i="24"/>
  <c r="E184" i="24"/>
  <c r="E179" i="24"/>
  <c r="E175" i="24"/>
  <c r="E174" i="24" s="1"/>
  <c r="E169" i="24"/>
  <c r="E165" i="24"/>
  <c r="E164" i="24" s="1"/>
  <c r="E159" i="24"/>
  <c r="E155" i="24"/>
  <c r="E150" i="24"/>
  <c r="E149" i="24" s="1"/>
  <c r="E145" i="24"/>
  <c r="E144" i="24" s="1"/>
  <c r="E139" i="24"/>
  <c r="E138" i="24" s="1"/>
  <c r="E134" i="24"/>
  <c r="E133" i="24" s="1"/>
  <c r="E128" i="24"/>
  <c r="E127" i="24" s="1"/>
  <c r="E122" i="24"/>
  <c r="E118" i="24"/>
  <c r="E111" i="24"/>
  <c r="E108" i="24"/>
  <c r="E102" i="24"/>
  <c r="E97" i="24"/>
  <c r="E88" i="24"/>
  <c r="E84" i="24"/>
  <c r="E77" i="24"/>
  <c r="E73" i="24"/>
  <c r="D381" i="24"/>
  <c r="D377" i="24"/>
  <c r="D371" i="24"/>
  <c r="D367" i="24"/>
  <c r="D361" i="24"/>
  <c r="D360" i="24" s="1"/>
  <c r="G360" i="24"/>
  <c r="F360" i="24"/>
  <c r="D355" i="24"/>
  <c r="D354" i="24" s="1"/>
  <c r="G354" i="24"/>
  <c r="F354" i="24"/>
  <c r="D351" i="24"/>
  <c r="D350" i="24" s="1"/>
  <c r="G350" i="24"/>
  <c r="F350" i="24"/>
  <c r="D345" i="24"/>
  <c r="D344" i="24" s="1"/>
  <c r="G344" i="24"/>
  <c r="F344" i="24"/>
  <c r="D339" i="24"/>
  <c r="D338" i="24" s="1"/>
  <c r="D333" i="24"/>
  <c r="D332" i="24" s="1"/>
  <c r="G332" i="24"/>
  <c r="F332" i="24"/>
  <c r="G326" i="24"/>
  <c r="D326" i="24"/>
  <c r="D325" i="24" s="1"/>
  <c r="G325" i="24"/>
  <c r="F325" i="24"/>
  <c r="G314" i="24"/>
  <c r="D314" i="24"/>
  <c r="D313" i="24" s="1"/>
  <c r="F313" i="24"/>
  <c r="G313" i="24" s="1"/>
  <c r="G302" i="24"/>
  <c r="D302" i="24"/>
  <c r="D301" i="24" s="1"/>
  <c r="F301" i="24"/>
  <c r="G301" i="24" s="1"/>
  <c r="G295" i="24"/>
  <c r="D295" i="24"/>
  <c r="D294" i="24" s="1"/>
  <c r="F294" i="24"/>
  <c r="G294" i="24" s="1"/>
  <c r="D288" i="24"/>
  <c r="D287" i="24" s="1"/>
  <c r="D284" i="24"/>
  <c r="D283" i="24" s="1"/>
  <c r="G277" i="24"/>
  <c r="D277" i="24"/>
  <c r="D276" i="24" s="1"/>
  <c r="G276" i="24"/>
  <c r="F276" i="24"/>
  <c r="G270" i="24"/>
  <c r="D270" i="24"/>
  <c r="D269" i="24" s="1"/>
  <c r="G269" i="24"/>
  <c r="F269" i="24"/>
  <c r="G267" i="24"/>
  <c r="D267" i="24"/>
  <c r="D265" i="24" s="1"/>
  <c r="F265" i="24"/>
  <c r="G265" i="24" s="1"/>
  <c r="D260" i="24"/>
  <c r="D258" i="24"/>
  <c r="D253" i="24"/>
  <c r="D252" i="24" s="1"/>
  <c r="G252" i="24"/>
  <c r="F252" i="24"/>
  <c r="D247" i="24"/>
  <c r="D246" i="24" s="1"/>
  <c r="D241" i="24"/>
  <c r="D240" i="24" s="1"/>
  <c r="D235" i="24"/>
  <c r="D234" i="24" s="1"/>
  <c r="D320" i="24"/>
  <c r="D319" i="24" s="1"/>
  <c r="G229" i="24"/>
  <c r="D229" i="24"/>
  <c r="D228" i="24" s="1"/>
  <c r="G223" i="24"/>
  <c r="D223" i="24"/>
  <c r="G219" i="24"/>
  <c r="D219" i="24"/>
  <c r="D218" i="24" s="1"/>
  <c r="G218" i="24"/>
  <c r="F218" i="24"/>
  <c r="G210" i="24"/>
  <c r="D210" i="24"/>
  <c r="D209" i="24" s="1"/>
  <c r="G209" i="24"/>
  <c r="F209" i="24"/>
  <c r="D205" i="24"/>
  <c r="D204" i="24" s="1"/>
  <c r="D201" i="24"/>
  <c r="D200" i="24" s="1"/>
  <c r="G196" i="24"/>
  <c r="D196" i="24"/>
  <c r="D195" i="24" s="1"/>
  <c r="G195" i="24"/>
  <c r="F195" i="24"/>
  <c r="G191" i="24"/>
  <c r="D191" i="24"/>
  <c r="D190" i="24" s="1"/>
  <c r="G190" i="24"/>
  <c r="F190" i="24"/>
  <c r="G185" i="24"/>
  <c r="D185" i="24"/>
  <c r="D184" i="24" s="1"/>
  <c r="G184" i="24"/>
  <c r="F184" i="24"/>
  <c r="G179" i="24"/>
  <c r="D179" i="24"/>
  <c r="G175" i="24"/>
  <c r="D175" i="24"/>
  <c r="D174" i="24" s="1"/>
  <c r="G174" i="24"/>
  <c r="F174" i="24"/>
  <c r="G169" i="24"/>
  <c r="D169" i="24"/>
  <c r="G165" i="24"/>
  <c r="D165" i="24"/>
  <c r="D164" i="24" s="1"/>
  <c r="G164" i="24"/>
  <c r="F164" i="24"/>
  <c r="G159" i="24"/>
  <c r="D159" i="24"/>
  <c r="G155" i="24"/>
  <c r="D155" i="24"/>
  <c r="D154" i="24" s="1"/>
  <c r="G154" i="24"/>
  <c r="F154" i="24"/>
  <c r="G150" i="24"/>
  <c r="D150" i="24"/>
  <c r="D149" i="24" s="1"/>
  <c r="G149" i="24"/>
  <c r="F149" i="24"/>
  <c r="G145" i="24"/>
  <c r="D145" i="24"/>
  <c r="D144" i="24" s="1"/>
  <c r="F144" i="24"/>
  <c r="G144" i="24" s="1"/>
  <c r="D139" i="24"/>
  <c r="D138" i="24" s="1"/>
  <c r="D134" i="24"/>
  <c r="D133" i="24" s="1"/>
  <c r="G133" i="24"/>
  <c r="F133" i="24"/>
  <c r="G128" i="24"/>
  <c r="D128" i="24"/>
  <c r="D127" i="24" s="1"/>
  <c r="G122" i="24"/>
  <c r="D122" i="24"/>
  <c r="G118" i="24"/>
  <c r="D118" i="24"/>
  <c r="D117" i="24" s="1"/>
  <c r="G117" i="24"/>
  <c r="F117" i="24"/>
  <c r="G111" i="24"/>
  <c r="D111" i="24"/>
  <c r="G108" i="24"/>
  <c r="D108" i="24"/>
  <c r="D107" i="24" s="1"/>
  <c r="G107" i="24"/>
  <c r="F107" i="24"/>
  <c r="F58" i="24" s="1"/>
  <c r="G102" i="24"/>
  <c r="D102" i="24"/>
  <c r="G97" i="24"/>
  <c r="D97" i="24"/>
  <c r="D96" i="24" s="1"/>
  <c r="G96" i="24"/>
  <c r="F96" i="24"/>
  <c r="D88" i="24"/>
  <c r="D83" i="24" s="1"/>
  <c r="D84" i="24"/>
  <c r="F83" i="24"/>
  <c r="G77" i="24"/>
  <c r="D77" i="24"/>
  <c r="G73" i="24"/>
  <c r="D73" i="24"/>
  <c r="D72" i="24" s="1"/>
  <c r="G72" i="24"/>
  <c r="F72" i="24"/>
  <c r="G54" i="24"/>
  <c r="D54" i="24"/>
  <c r="G51" i="24"/>
  <c r="F51" i="24"/>
  <c r="G48" i="24"/>
  <c r="D48" i="24"/>
  <c r="D24" i="25" l="1"/>
  <c r="D26" i="25" s="1"/>
  <c r="D30" i="25" s="1"/>
  <c r="D32" i="25" s="1"/>
  <c r="F24" i="25"/>
  <c r="F26" i="25" s="1"/>
  <c r="F30" i="25" s="1"/>
  <c r="F32" i="25" s="1"/>
  <c r="E24" i="25"/>
  <c r="E26" i="25" s="1"/>
  <c r="E30" i="25" s="1"/>
  <c r="E32" i="25" s="1"/>
  <c r="G31" i="25" s="1"/>
  <c r="G32" i="25" s="1"/>
  <c r="H31" i="25" s="1"/>
  <c r="E61" i="25"/>
  <c r="H32" i="25"/>
  <c r="G58" i="24"/>
  <c r="D52" i="24"/>
  <c r="D51" i="24" s="1"/>
  <c r="F28" i="24"/>
  <c r="D376" i="24"/>
  <c r="E117" i="24"/>
  <c r="D366" i="24"/>
  <c r="D67" i="24" s="1"/>
  <c r="F42" i="24"/>
  <c r="F61" i="24" s="1"/>
  <c r="G28" i="24"/>
  <c r="F67" i="24"/>
  <c r="F386" i="24" s="1"/>
  <c r="G42" i="24"/>
  <c r="D28" i="24"/>
  <c r="E46" i="24"/>
  <c r="D44" i="24"/>
  <c r="D43" i="24"/>
  <c r="E72" i="24"/>
  <c r="E83" i="24"/>
  <c r="E96" i="24"/>
  <c r="E107" i="24"/>
  <c r="E154" i="24"/>
  <c r="D59" i="24"/>
  <c r="D58" i="24" s="1"/>
  <c r="G67" i="24"/>
  <c r="G386" i="24" s="1"/>
  <c r="E44" i="24"/>
  <c r="E52" i="24"/>
  <c r="E51" i="24" s="1"/>
  <c r="E252" i="24"/>
  <c r="E45" i="24"/>
  <c r="D45" i="24"/>
  <c r="D46" i="24"/>
  <c r="F40" i="24"/>
  <c r="F24" i="24" s="1"/>
  <c r="F26" i="24" s="1"/>
  <c r="D44" i="23"/>
  <c r="D67" i="23"/>
  <c r="D200" i="23"/>
  <c r="D201" i="23"/>
  <c r="D204" i="23"/>
  <c r="D205" i="23"/>
  <c r="F27" i="24" l="1"/>
  <c r="F29" i="24" s="1"/>
  <c r="G40" i="24"/>
  <c r="G24" i="24" s="1"/>
  <c r="G26" i="24" s="1"/>
  <c r="E59" i="24"/>
  <c r="E58" i="24" s="1"/>
  <c r="E67" i="24"/>
  <c r="E27" i="24" s="1"/>
  <c r="E29" i="24" s="1"/>
  <c r="F30" i="24"/>
  <c r="G27" i="24"/>
  <c r="G29" i="24" s="1"/>
  <c r="G30" i="24" s="1"/>
  <c r="G61" i="24"/>
  <c r="D42" i="24"/>
  <c r="D40" i="24" s="1"/>
  <c r="D24" i="24" s="1"/>
  <c r="D26" i="24" s="1"/>
  <c r="E42" i="24"/>
  <c r="E40" i="24" s="1"/>
  <c r="E386" i="24"/>
  <c r="D386" i="24"/>
  <c r="D27" i="24"/>
  <c r="D29" i="24" s="1"/>
  <c r="D294" i="23"/>
  <c r="D293" i="23" s="1"/>
  <c r="D290" i="23"/>
  <c r="D289" i="23" s="1"/>
  <c r="D61" i="24" l="1"/>
  <c r="E24" i="24"/>
  <c r="E26" i="24" s="1"/>
  <c r="E30" i="24" s="1"/>
  <c r="E32" i="24" s="1"/>
  <c r="E61" i="24"/>
  <c r="D30" i="24"/>
  <c r="D32" i="24" s="1"/>
  <c r="F32" i="24" s="1"/>
  <c r="G32" i="24" s="1"/>
  <c r="E271" i="23"/>
  <c r="F271" i="23" s="1"/>
  <c r="E83" i="23"/>
  <c r="D375" i="23" l="1"/>
  <c r="D371" i="23"/>
  <c r="D370" i="23" s="1"/>
  <c r="D365" i="23"/>
  <c r="D361" i="23"/>
  <c r="D360" i="23" s="1"/>
  <c r="D88" i="23"/>
  <c r="D84" i="23"/>
  <c r="D83" i="23" s="1"/>
  <c r="D266" i="23"/>
  <c r="D219" i="23"/>
  <c r="D185" i="23"/>
  <c r="D184" i="23" s="1"/>
  <c r="D54" i="23"/>
  <c r="D48" i="23"/>
  <c r="D355" i="23"/>
  <c r="D354" i="23" s="1"/>
  <c r="D349" i="23"/>
  <c r="D348" i="23" s="1"/>
  <c r="D345" i="23"/>
  <c r="D344" i="23" s="1"/>
  <c r="D339" i="23"/>
  <c r="D338" i="23" s="1"/>
  <c r="D333" i="23"/>
  <c r="D332" i="23" s="1"/>
  <c r="D327" i="23"/>
  <c r="D326" i="23" s="1"/>
  <c r="D320" i="23"/>
  <c r="D319" i="23" s="1"/>
  <c r="D314" i="23"/>
  <c r="D313" i="23" s="1"/>
  <c r="D308" i="23"/>
  <c r="D307" i="23" s="1"/>
  <c r="D301" i="23"/>
  <c r="D300" i="23" s="1"/>
  <c r="D283" i="23"/>
  <c r="D282" i="23" s="1"/>
  <c r="D276" i="23"/>
  <c r="D275" i="23" s="1"/>
  <c r="D273" i="23"/>
  <c r="D271" i="23" s="1"/>
  <c r="D264" i="23"/>
  <c r="D259" i="23"/>
  <c r="D253" i="23"/>
  <c r="D252" i="23" s="1"/>
  <c r="D247" i="23"/>
  <c r="D246" i="23" s="1"/>
  <c r="D241" i="23"/>
  <c r="D240" i="23" s="1"/>
  <c r="D235" i="23"/>
  <c r="D234" i="23" s="1"/>
  <c r="D229" i="23"/>
  <c r="D228" i="23" s="1"/>
  <c r="D223" i="23"/>
  <c r="D210" i="23"/>
  <c r="D209" i="23" s="1"/>
  <c r="D196" i="23"/>
  <c r="D195" i="23" s="1"/>
  <c r="D191" i="23"/>
  <c r="D190" i="23" s="1"/>
  <c r="D179" i="23"/>
  <c r="D175" i="23"/>
  <c r="D169" i="23"/>
  <c r="D165" i="23"/>
  <c r="D159" i="23"/>
  <c r="D155" i="23"/>
  <c r="D150" i="23"/>
  <c r="D149" i="23" s="1"/>
  <c r="D145" i="23"/>
  <c r="D144" i="23" s="1"/>
  <c r="D139" i="23"/>
  <c r="D138" i="23" s="1"/>
  <c r="D134" i="23"/>
  <c r="D133" i="23" s="1"/>
  <c r="D128" i="23"/>
  <c r="D127" i="23" s="1"/>
  <c r="D122" i="23"/>
  <c r="D118" i="23"/>
  <c r="D117" i="23" s="1"/>
  <c r="D111" i="23"/>
  <c r="D108" i="23"/>
  <c r="D107" i="23" s="1"/>
  <c r="D102" i="23"/>
  <c r="D97" i="23"/>
  <c r="D96" i="23" s="1"/>
  <c r="D77" i="23"/>
  <c r="D73" i="23"/>
  <c r="D72" i="23" s="1"/>
  <c r="D45" i="23" s="1"/>
  <c r="F354" i="23"/>
  <c r="E354" i="23"/>
  <c r="F348" i="23"/>
  <c r="E348" i="23"/>
  <c r="E28" i="23" s="1"/>
  <c r="F344" i="23"/>
  <c r="E344" i="23"/>
  <c r="F338" i="23"/>
  <c r="E338" i="23"/>
  <c r="F326" i="23"/>
  <c r="E326" i="23"/>
  <c r="F320" i="23"/>
  <c r="F28" i="23" s="1"/>
  <c r="F319" i="23"/>
  <c r="E319" i="23"/>
  <c r="F314" i="23"/>
  <c r="E313" i="23"/>
  <c r="F313" i="23" s="1"/>
  <c r="F308" i="23"/>
  <c r="E307" i="23"/>
  <c r="F307" i="23" s="1"/>
  <c r="F301" i="23"/>
  <c r="E300" i="23"/>
  <c r="F300" i="23" s="1"/>
  <c r="F283" i="23"/>
  <c r="F282" i="23" s="1"/>
  <c r="E282" i="23"/>
  <c r="F276" i="23"/>
  <c r="F275" i="23" s="1"/>
  <c r="E275" i="23"/>
  <c r="F273" i="23"/>
  <c r="F259" i="23"/>
  <c r="F258" i="23" s="1"/>
  <c r="E258" i="23"/>
  <c r="F229" i="23"/>
  <c r="F223" i="23"/>
  <c r="F219" i="23"/>
  <c r="E218" i="23"/>
  <c r="F210" i="23"/>
  <c r="F209" i="23"/>
  <c r="E209" i="23"/>
  <c r="F196" i="23"/>
  <c r="F195" i="23" s="1"/>
  <c r="E195" i="23"/>
  <c r="F191" i="23"/>
  <c r="F190" i="23" s="1"/>
  <c r="E190" i="23"/>
  <c r="F185" i="23"/>
  <c r="F184" i="23" s="1"/>
  <c r="E184" i="23"/>
  <c r="F179" i="23"/>
  <c r="F175" i="23"/>
  <c r="E174" i="23"/>
  <c r="F169" i="23"/>
  <c r="F165" i="23"/>
  <c r="E164" i="23"/>
  <c r="F159" i="23"/>
  <c r="F155" i="23"/>
  <c r="E154" i="23"/>
  <c r="F150" i="23"/>
  <c r="F149" i="23" s="1"/>
  <c r="E149" i="23"/>
  <c r="F145" i="23"/>
  <c r="E144" i="23"/>
  <c r="F144" i="23" s="1"/>
  <c r="F133" i="23"/>
  <c r="E133" i="23"/>
  <c r="F128" i="23"/>
  <c r="F122" i="23"/>
  <c r="F118" i="23"/>
  <c r="F117" i="23"/>
  <c r="E117" i="23"/>
  <c r="F111" i="23"/>
  <c r="F108" i="23"/>
  <c r="F107" i="23"/>
  <c r="E107" i="23"/>
  <c r="E58" i="23" s="1"/>
  <c r="F102" i="23"/>
  <c r="F97" i="23"/>
  <c r="F96" i="23"/>
  <c r="E96" i="23"/>
  <c r="F77" i="23"/>
  <c r="F72" i="23" s="1"/>
  <c r="F73" i="23"/>
  <c r="E72" i="23"/>
  <c r="F54" i="23"/>
  <c r="E51" i="23"/>
  <c r="F48" i="23"/>
  <c r="F154" i="23" l="1"/>
  <c r="F51" i="23"/>
  <c r="F164" i="23"/>
  <c r="F218" i="23"/>
  <c r="F58" i="23"/>
  <c r="F174" i="23"/>
  <c r="D43" i="23"/>
  <c r="F42" i="23"/>
  <c r="E67" i="23"/>
  <c r="D174" i="23"/>
  <c r="D52" i="23" s="1"/>
  <c r="D51" i="23" s="1"/>
  <c r="D164" i="23"/>
  <c r="D28" i="23"/>
  <c r="D59" i="23"/>
  <c r="D58" i="23" s="1"/>
  <c r="D258" i="23"/>
  <c r="D218" i="23"/>
  <c r="D46" i="23" s="1"/>
  <c r="D154" i="23"/>
  <c r="E42" i="23"/>
  <c r="F67" i="23" l="1"/>
  <c r="F380" i="23" s="1"/>
  <c r="D42" i="23"/>
  <c r="D40" i="23" s="1"/>
  <c r="H67" i="23"/>
  <c r="E380" i="23"/>
  <c r="F27" i="23"/>
  <c r="F29" i="23" s="1"/>
  <c r="E27" i="23"/>
  <c r="E29" i="23" s="1"/>
  <c r="D380" i="23"/>
  <c r="E61" i="23"/>
  <c r="E40" i="23"/>
  <c r="E24" i="23" s="1"/>
  <c r="E26" i="23" s="1"/>
  <c r="D24" i="23" l="1"/>
  <c r="D26" i="23" s="1"/>
  <c r="D61" i="23"/>
  <c r="E30" i="23"/>
  <c r="D27" i="23"/>
  <c r="D29" i="23" s="1"/>
  <c r="F61" i="23"/>
  <c r="F40" i="23"/>
  <c r="F24" i="23" s="1"/>
  <c r="F26" i="23" s="1"/>
  <c r="F30" i="23" s="1"/>
  <c r="D30" i="23" l="1"/>
  <c r="D32" i="23" s="1"/>
  <c r="E31" i="23" s="1"/>
  <c r="E32" i="23"/>
  <c r="F31" i="23" s="1"/>
  <c r="F32" i="23" s="1"/>
</calcChain>
</file>

<file path=xl/comments1.xml><?xml version="1.0" encoding="utf-8"?>
<comments xmlns="http://schemas.openxmlformats.org/spreadsheetml/2006/main">
  <authors>
    <author>Dražen</author>
  </authors>
  <commentList>
    <comment ref="D44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2.xml><?xml version="1.0" encoding="utf-8"?>
<comments xmlns="http://schemas.openxmlformats.org/spreadsheetml/2006/main">
  <authors>
    <author>Dražen</author>
  </authors>
  <commentList>
    <comment ref="D44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3.xml><?xml version="1.0" encoding="utf-8"?>
<comments xmlns="http://schemas.openxmlformats.org/spreadsheetml/2006/main">
  <authors>
    <author>Dražen</author>
  </authors>
  <commentList>
    <comment ref="D44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sharedStrings.xml><?xml version="1.0" encoding="utf-8"?>
<sst xmlns="http://schemas.openxmlformats.org/spreadsheetml/2006/main" count="1299" uniqueCount="197">
  <si>
    <t xml:space="preserve">32          </t>
  </si>
  <si>
    <t>PRIHODI</t>
  </si>
  <si>
    <t>VRSTA PRIHODA</t>
  </si>
  <si>
    <t>PRAVNI IZVORI:</t>
  </si>
  <si>
    <t>RAČUN - KONTO</t>
  </si>
  <si>
    <t>RASHODI I IZDACI ZA TROGODIŠNJE RAZDOBLJE PREMA PRORAČUNSKOJ KLASIFIKACIJI</t>
  </si>
  <si>
    <t>VRSTA RASHODA</t>
  </si>
  <si>
    <t>RASHODI</t>
  </si>
  <si>
    <t>S V E U K U P N O</t>
  </si>
  <si>
    <t>PRIHODI POSLOVANJA</t>
  </si>
  <si>
    <t>PRIHODI IZ PRORAČUNA</t>
  </si>
  <si>
    <t>PRIHODI OD IMOVINE</t>
  </si>
  <si>
    <t>PROGRAM: JAVNE POTREBE U ŠKOLSTVU</t>
  </si>
  <si>
    <t>Ostali nespomenuti rashodi poslovanja</t>
  </si>
  <si>
    <t>Plaće zaposlenika</t>
  </si>
  <si>
    <t>RASHODI POSLOVANJA</t>
  </si>
  <si>
    <t>MATERIJALNI RASHODI</t>
  </si>
  <si>
    <t>PROGRAM: JAVNE POTREBE IZNAD STANDARDA</t>
  </si>
  <si>
    <t>Rashodi za materijal i energiju</t>
  </si>
  <si>
    <t>SVEUKUPNO</t>
  </si>
  <si>
    <t>Knjige u knjižnici</t>
  </si>
  <si>
    <t>RASHODI za nabavu nefinancijske imovine</t>
  </si>
  <si>
    <t>PRIHODI po posebnim propisima</t>
  </si>
  <si>
    <t>Prihodi od financijske imovine</t>
  </si>
  <si>
    <t>ŠIFRA</t>
  </si>
  <si>
    <t>RASHODI ZA ZAPOSLENE</t>
  </si>
  <si>
    <t>Doprinosi na plaće</t>
  </si>
  <si>
    <t>Naknade troškova zaposlenima-prijevoz</t>
  </si>
  <si>
    <t>OSNOVNA ŠKOLA JOAKIMA RAKOVCA SVETI LOVREČ PAZENATIČKI</t>
  </si>
  <si>
    <t xml:space="preserve">PRIHODI I PRIMICI ISKAZANI PO VRSTAMA </t>
  </si>
  <si>
    <t>Naknade troškova zaposlenima</t>
  </si>
  <si>
    <t>Rashodi za usluge</t>
  </si>
  <si>
    <t>Ostali financijski rashodi</t>
  </si>
  <si>
    <t>Ostale naknade građanima i kućanstvima iz proračuna</t>
  </si>
  <si>
    <t>FINANCIJSKI RASHODI</t>
  </si>
  <si>
    <t>Rashodi za nabavu proizvedene dugotrajne imovine</t>
  </si>
  <si>
    <t>Postrojenja i oprema</t>
  </si>
  <si>
    <t>Materijalni rashodi</t>
  </si>
  <si>
    <t xml:space="preserve">Rashodi za usluge </t>
  </si>
  <si>
    <t>PROGRAM: REDOVNA DJELATNOST OŠ</t>
  </si>
  <si>
    <t>AKTIVNOST:</t>
  </si>
  <si>
    <t xml:space="preserve"> Redovna djelatnost osnovnih škola-minimalni standard</t>
  </si>
  <si>
    <t>A210101</t>
  </si>
  <si>
    <t xml:space="preserve">funkcija </t>
  </si>
  <si>
    <t>09120</t>
  </si>
  <si>
    <t>A210102</t>
  </si>
  <si>
    <t>Materijalni rashodi OŠ po stvarnom trošku</t>
  </si>
  <si>
    <t xml:space="preserve">Materijalni rashodi OŠ po kriterijima </t>
  </si>
  <si>
    <t>A230106</t>
  </si>
  <si>
    <t>Redovna</t>
  </si>
  <si>
    <t>djelatnost osnovnih škola-iznad standarda</t>
  </si>
  <si>
    <t>A210201</t>
  </si>
  <si>
    <t>Materijalni rashodi OŠ po stvarnom trošku iznad standarda</t>
  </si>
  <si>
    <t>3.</t>
  </si>
  <si>
    <t>2.</t>
  </si>
  <si>
    <t>1.</t>
  </si>
  <si>
    <t>Financ.materijalnih troškova od prihoda po posebnim propisima</t>
  </si>
  <si>
    <t>A230119</t>
  </si>
  <si>
    <t>Nagrade za učenike - Općina Sveti Lovreč</t>
  </si>
  <si>
    <t>A230138</t>
  </si>
  <si>
    <t>Sudjelovanje na smotrama i radionicama - Općina Sveti Lovreč</t>
  </si>
  <si>
    <t>Izvori financiranja: Vlastiti prihodi</t>
  </si>
  <si>
    <t>Zakon o proračunu (NN 87/08), Zakon o izmjenama i dopunama Zakona o proračunu (NN 136/12 i 15/15)</t>
  </si>
  <si>
    <t>Sveti Lovreč,</t>
  </si>
  <si>
    <t>Školska kuhinja - Grad Poreč</t>
  </si>
  <si>
    <t>Školska kuhinja - Općina Sveti Lovreč</t>
  </si>
  <si>
    <t>PRIHODI od prodaje proizvoda i robe te pruženih usluga</t>
  </si>
  <si>
    <t>POMOĆI IZ INOZEMSTVA I OD SUBJEKATA UNUTAR OPĆEG PRORAČUNA</t>
  </si>
  <si>
    <t>Pomoći proračunskim korisnicima iz proračuna koji im nije nadležan</t>
  </si>
  <si>
    <t>Pomoći iz državnog proračuna temeljem prijenosa EU sredstava</t>
  </si>
  <si>
    <t>PRIHODI OD PRODANIH PROIZVODA  I PRUŽENIH USLUGA</t>
  </si>
  <si>
    <t>PRIHODI OD ADMINIST. PRISTOJBI I PO POSEBNIM PROPISIMA</t>
  </si>
  <si>
    <t>OPĆI DIO</t>
  </si>
  <si>
    <t>4.</t>
  </si>
  <si>
    <t>5.</t>
  </si>
  <si>
    <t>6.</t>
  </si>
  <si>
    <t>7.</t>
  </si>
  <si>
    <t>8.</t>
  </si>
  <si>
    <t>9.</t>
  </si>
  <si>
    <t>PRIHODI OD NEFINANCIJSKE IMOVINE</t>
  </si>
  <si>
    <t>RASHODI ZA NEFINANCIJSKU IMOVINU</t>
  </si>
  <si>
    <t>PRIHODI UKUPNO (1 + 2)</t>
  </si>
  <si>
    <t>RASHODI UKUPNO (4 + 5)</t>
  </si>
  <si>
    <t>RAZLIKA - VIŠAK / MANJAK (3 - 6)</t>
  </si>
  <si>
    <t>RAZLIKA - VIŠAK / MANJAK (7 + 8)</t>
  </si>
  <si>
    <t>-</t>
  </si>
  <si>
    <t>Red. br.</t>
  </si>
  <si>
    <t>Gradski trg 1, 52448 Sveti Lovreč Pazenatički</t>
  </si>
  <si>
    <t>A230104</t>
  </si>
  <si>
    <t>NAKNADE GRAĐ. I KUĆANSTVIMA NA TEMELJ.OSIGUR. I DR. NAKNADE</t>
  </si>
  <si>
    <t>A230115</t>
  </si>
  <si>
    <t>Ostali programi - Zavičajna nastava</t>
  </si>
  <si>
    <t>58300</t>
  </si>
  <si>
    <t>Izvori financiranja: Sufinanciranje roditelja i djelatnika</t>
  </si>
  <si>
    <t>A230102</t>
  </si>
  <si>
    <t>Županijska natjecanja</t>
  </si>
  <si>
    <t>Ostali programi - Knjige za prvašiće i predstava za dječji tjedan</t>
  </si>
  <si>
    <t>A230134</t>
  </si>
  <si>
    <t>Financ.materijalnih troškova od donacija neprofitnih organizacija</t>
  </si>
  <si>
    <t>A230107</t>
  </si>
  <si>
    <t>Produženi boravak - Općina Sveti Lovreč</t>
  </si>
  <si>
    <t>Produženi boravak - Grad Poreč</t>
  </si>
  <si>
    <t>Produženi boravak - sufinanciranje roditelja</t>
  </si>
  <si>
    <t>Ostali rashodi za zaposlene:Jubilarne nag., darovi za djecu, pomoći i ostalo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</si>
  <si>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Financiranje troškova zaposlenika - asistent u nastavi</t>
    </r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</si>
  <si>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Školska kuhinja</t>
    </r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</si>
  <si>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u osnovnim školama</t>
    </r>
  </si>
  <si>
    <t>K240501</t>
  </si>
  <si>
    <t>K240502</t>
  </si>
  <si>
    <t>A230199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</si>
  <si>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Školska shema</t>
    </r>
  </si>
  <si>
    <t>Izvori financiranja: Ag. Za plaćanja u poljprivredi, ribarstvu i ruralnom razvoju</t>
  </si>
  <si>
    <t>Izvori financiranja: Prihodi od Županijskog proračuna</t>
  </si>
  <si>
    <t>PRIHODI iz nadležnoig proračuna za financiranje rashoda poslovanja</t>
  </si>
  <si>
    <t>A420101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</si>
  <si>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Tekuće i investicijsko održavanje</t>
    </r>
  </si>
  <si>
    <t>Izvori financiranja: Zaklada "Hrvatska za djecu"</t>
  </si>
  <si>
    <t>A230197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</si>
  <si>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Projekt "Osiguranje prehrane djece u osnovnim školama"</t>
    </r>
  </si>
  <si>
    <t>Donacije od pravnih i fizičkih osoba izvan općeg proračuna</t>
  </si>
  <si>
    <t>Izvori financiranja: Prihodi od Županijskog proračuna za EU projekt MOZAIK 3</t>
  </si>
  <si>
    <t>A420102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</si>
  <si>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Tekuće i investicijsko održavanje iznad standarda</t>
    </r>
  </si>
  <si>
    <t>Izvori financiranja: Decentralizirana sredstva za kapitalno za OŠ</t>
  </si>
  <si>
    <t>Pomoći od izvanproračunskih korisnika</t>
  </si>
  <si>
    <t>Izvori financiranja: Općina Sveti Lovreč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</si>
  <si>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knjižnica</t>
    </r>
  </si>
  <si>
    <t>A230116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</si>
  <si>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Školski list, časopisi i knjige</t>
    </r>
  </si>
  <si>
    <t>Izvor financiranja: Prihodi od MZO</t>
  </si>
  <si>
    <t>Izvor financiranja: Prihodi od MZO - udžbenici i radne bilježnice</t>
  </si>
  <si>
    <t>Izvori financiranja: Ministarstvo poljoprivrede za proračunske korisnike</t>
  </si>
  <si>
    <t>A230203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</si>
  <si>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Medni dan</t>
    </r>
  </si>
  <si>
    <t>Pomoći proračunskim korisnicima iz proračuna koji im nije nadležan - MZO</t>
  </si>
  <si>
    <t>Izvori financiranja: Istarska županija</t>
  </si>
  <si>
    <t>Izvori financiranja: MZO za proračunske korisnike</t>
  </si>
  <si>
    <t>VIŠAK PRIHODA IZ PRETHODIH RAZDOBLJA</t>
  </si>
  <si>
    <t>Knjige - udžbenici za učenike</t>
  </si>
  <si>
    <t>A230184</t>
  </si>
  <si>
    <t>PROJEKCIJA PLANA 2023.</t>
  </si>
  <si>
    <t>A230103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</si>
  <si>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Materijalni troškovi OŠ po stvarnom trošku - drugi izvori</t>
    </r>
  </si>
  <si>
    <t>A210104</t>
  </si>
  <si>
    <t>AKTIVNOST: Plaće i drugi rashodi za zaposlene osnovnih škola</t>
  </si>
  <si>
    <t>53086</t>
  </si>
  <si>
    <t>Izvor financiranja: Hrvatski zavod za zapošljavanje za proračunske korisnike</t>
  </si>
  <si>
    <t>Izvor financiranja: Ministarstvo znanosti i obrazovanja za proračunske korisnike</t>
  </si>
  <si>
    <t>Izvori financiranja: Nenamjenski prihodi i primici - MOZAIK 4</t>
  </si>
  <si>
    <t>Izvori financiranja: Strukturni fondovi EU - MOZAIK 4</t>
  </si>
  <si>
    <t>PLAN 2022.</t>
  </si>
  <si>
    <t>PROJEKCIJA PLANA 2024.</t>
  </si>
  <si>
    <t>A230130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</si>
  <si>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Izborni i dodatni programi - projekt MZO</t>
    </r>
  </si>
  <si>
    <t>22.12.2021.</t>
  </si>
  <si>
    <t>FINANCIJSKI PLAN ZA 2022. GODINU                                                                                                           PROJEKCIJE ZA 2023. I 2024. GODINU</t>
  </si>
  <si>
    <t>KLASA: 400-02/21-01/1</t>
  </si>
  <si>
    <t>URBROJ: 2167-23-06-21-3</t>
  </si>
  <si>
    <r>
      <t xml:space="preserve">                                                                                              </t>
    </r>
    <r>
      <rPr>
        <sz val="10"/>
        <rFont val="Arial"/>
        <family val="2"/>
        <charset val="238"/>
      </rPr>
      <t>Predsjednik Školskog odbora</t>
    </r>
    <r>
      <rPr>
        <b/>
        <sz val="10"/>
        <rFont val="Arial"/>
        <family val="2"/>
        <charset val="238"/>
      </rPr>
      <t>: Alen Hasikić</t>
    </r>
  </si>
  <si>
    <t>Zakon o fiskalnoj odgovornosti (NN 111/18)</t>
  </si>
  <si>
    <t>Pravilnik o proračunskim klasifikacijama (NN 26/10), Pravilnik o izmjenama i dopunama Pravilnika o proračunskim klasifikacijama (NN 120/13, 1/20)</t>
  </si>
  <si>
    <t>Pravilnik o proračunskom računovodstvu i računskom planu (NN 124/14), Pravilnik o izmj. i dop. P. o prorač. Rač. i rač. planu (NN 115/15, 87/16, 3/18,</t>
  </si>
  <si>
    <t xml:space="preserve"> 126/19, 108/20)</t>
  </si>
  <si>
    <t>Izvor financiranja: Decentralizirana sredstva za osnovne škole</t>
  </si>
  <si>
    <t>Izvor financiranja: Nenamjenski prihodi i primici - Istarska županija</t>
  </si>
  <si>
    <t>Izvor financiranja: Decentralizirana sredstva za osnovne škole - Istarska županija</t>
  </si>
  <si>
    <t>Školski preventivni programi - Općina Sveti Lovreč</t>
  </si>
  <si>
    <t>1. izmjene i dopune</t>
  </si>
  <si>
    <t>PLAN 2022.        1. izmjene</t>
  </si>
  <si>
    <t>Izvori financiranja: Sufinanciranje roditelja</t>
  </si>
  <si>
    <t>Izvori financiranja: Nenamjenski prihodi i primici</t>
  </si>
  <si>
    <t>A230202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</si>
  <si>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Građanski odgoj</t>
    </r>
  </si>
  <si>
    <t>Izvori financiranja: Decentralizirana sredstva za osnovne škole</t>
  </si>
  <si>
    <t>URBROJ: 2167-22-06-22-9</t>
  </si>
  <si>
    <t>Zakon o proračunu (NN 87/08), Zakon o izmjenama i dopunama Zakona o proračunu (NN 136/12, 15/15 i 144/21)</t>
  </si>
  <si>
    <t>Pravilnik o proračunskom računovodstvu i računskom planu (NN 124/14), Pravilnik o izmj. i dop. P. o prorač. Rač. i rač. planu (NN 115/15, 87/16, 3/18, 126/19, 108/20)</t>
  </si>
  <si>
    <t>20.06.2022.</t>
  </si>
  <si>
    <t>2. izmjene i dopune</t>
  </si>
  <si>
    <t>PLAN 2022.        2. izmjene</t>
  </si>
  <si>
    <t>Pravna pomoć</t>
  </si>
  <si>
    <t>Naknade troškova osobama izvan radnog odnosa</t>
  </si>
  <si>
    <t>Rashodi za nabavu neproizvedene dugotrajne imovine</t>
  </si>
  <si>
    <t>Nematerijalna imovina</t>
  </si>
  <si>
    <t>Izvori financiranja: Nenamjenski prihodi i primici - MOZAIK 5</t>
  </si>
  <si>
    <t>T910801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</si>
  <si>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Provedba projekta MOZAIK 4</t>
    </r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</si>
  <si>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Provedba projekta MOZAIK 5</t>
    </r>
  </si>
  <si>
    <t>T921101</t>
  </si>
  <si>
    <t>A240101</t>
  </si>
  <si>
    <t>Izvori financiranja: Decentralizirana sredstva za kapitalno za osnovne škole</t>
  </si>
  <si>
    <t>K240301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</si>
  <si>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Projektna dokumentacija osnovnih škola</t>
    </r>
  </si>
  <si>
    <t>Rashodi za dodatna ulaganja na nefinancijskoj imovini</t>
  </si>
  <si>
    <t>Dodatna ulaganja na građevinskim objektima</t>
  </si>
  <si>
    <t>22.12.2022.</t>
  </si>
  <si>
    <t>URBROJ: 2167-22-06-22-12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</si>
</sst>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7" tint="-0.249977111117893"/>
      <name val="Arial"/>
      <family val="2"/>
      <charset val="238"/>
    </font>
    <font>
      <sz val="10"/>
      <color theme="7" tint="-0.249977111117893"/>
      <name val="Arial"/>
      <family val="2"/>
      <charset val="238"/>
    </font>
    <font>
      <b/>
      <sz val="16"/>
      <color theme="7" tint="-0.249977111117893"/>
      <name val="Arial"/>
      <family val="2"/>
      <charset val="238"/>
    </font>
    <font>
      <b/>
      <sz val="18"/>
      <color theme="7" tint="-0.249977111117893"/>
      <name val="Arial"/>
      <family val="2"/>
      <charset val="238"/>
    </font>
    <font>
      <b/>
      <sz val="12"/>
      <color theme="7" tint="-0.249977111117893"/>
      <name val="Arial"/>
      <family val="2"/>
      <charset val="238"/>
    </font>
    <font>
      <sz val="11"/>
      <color theme="7" tint="-0.249977111117893"/>
      <name val="Arial"/>
      <family val="2"/>
      <charset val="238"/>
    </font>
    <font>
      <sz val="8"/>
      <color theme="7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0" fontId="2" fillId="0" borderId="0"/>
    <xf numFmtId="0" fontId="2" fillId="0" borderId="0"/>
  </cellStyleXfs>
  <cellXfs count="140">
    <xf numFmtId="0" fontId="0" fillId="0" borderId="0" xfId="0">
      <alignment wrapText="1"/>
    </xf>
    <xf numFmtId="4" fontId="3" fillId="0" borderId="1" xfId="0" applyNumberFormat="1" applyFont="1" applyFill="1" applyBorder="1">
      <alignment wrapText="1"/>
    </xf>
    <xf numFmtId="0" fontId="3" fillId="0" borderId="1" xfId="1" applyFont="1" applyFill="1" applyBorder="1" applyAlignment="1">
      <alignment horizontal="left" wrapText="1"/>
    </xf>
    <xf numFmtId="4" fontId="3" fillId="0" borderId="0" xfId="0" applyNumberFormat="1" applyFont="1" applyFill="1" applyBorder="1">
      <alignment wrapText="1"/>
    </xf>
    <xf numFmtId="0" fontId="3" fillId="0" borderId="1" xfId="0" applyFont="1" applyFill="1" applyBorder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wrapText="1"/>
    </xf>
    <xf numFmtId="0" fontId="3" fillId="0" borderId="0" xfId="0" applyFont="1" applyFill="1" applyBorder="1">
      <alignment wrapText="1"/>
    </xf>
    <xf numFmtId="49" fontId="3" fillId="0" borderId="1" xfId="0" applyNumberFormat="1" applyFont="1" applyFill="1" applyBorder="1">
      <alignment wrapText="1"/>
    </xf>
    <xf numFmtId="0" fontId="3" fillId="0" borderId="1" xfId="0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left" wrapText="1"/>
    </xf>
    <xf numFmtId="49" fontId="3" fillId="0" borderId="3" xfId="1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 wrapText="1"/>
    </xf>
    <xf numFmtId="49" fontId="1" fillId="0" borderId="3" xfId="1" applyNumberFormat="1" applyFont="1" applyFill="1" applyBorder="1" applyAlignment="1">
      <alignment horizontal="left" wrapText="1"/>
    </xf>
    <xf numFmtId="4" fontId="1" fillId="0" borderId="1" xfId="0" applyNumberFormat="1" applyFont="1" applyFill="1" applyBorder="1">
      <alignment wrapText="1"/>
    </xf>
    <xf numFmtId="0" fontId="10" fillId="0" borderId="0" xfId="0" applyFont="1" applyBorder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quotePrefix="1" applyFont="1">
      <alignment wrapText="1"/>
    </xf>
    <xf numFmtId="0" fontId="1" fillId="0" borderId="0" xfId="0" applyFont="1" applyFill="1">
      <alignment wrapText="1"/>
    </xf>
    <xf numFmtId="164" fontId="3" fillId="0" borderId="1" xfId="0" applyNumberFormat="1" applyFont="1" applyFill="1" applyBorder="1">
      <alignment wrapText="1"/>
    </xf>
    <xf numFmtId="164" fontId="1" fillId="0" borderId="0" xfId="0" applyNumberFormat="1" applyFont="1">
      <alignment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>
      <alignment wrapText="1"/>
    </xf>
    <xf numFmtId="4" fontId="1" fillId="0" borderId="0" xfId="0" applyNumberFormat="1" applyFont="1">
      <alignment wrapText="1"/>
    </xf>
    <xf numFmtId="49" fontId="1" fillId="0" borderId="1" xfId="0" applyNumberFormat="1" applyFont="1" applyFill="1" applyBorder="1">
      <alignment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wrapText="1"/>
    </xf>
    <xf numFmtId="0" fontId="1" fillId="0" borderId="3" xfId="0" applyFont="1" applyBorder="1">
      <alignment wrapText="1"/>
    </xf>
    <xf numFmtId="0" fontId="3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>
      <alignment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3" xfId="0" applyFont="1" applyFill="1" applyBorder="1" applyAlignment="1">
      <alignment horizontal="left" wrapText="1"/>
    </xf>
    <xf numFmtId="0" fontId="1" fillId="0" borderId="0" xfId="0" applyFont="1">
      <alignment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>
      <alignment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" fillId="0" borderId="0" xfId="0" applyFont="1">
      <alignment wrapText="1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3" fillId="0" borderId="0" xfId="0" applyNumberFormat="1" applyFont="1" applyFill="1" applyBorder="1">
      <alignment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Border="1">
      <alignment wrapText="1"/>
    </xf>
    <xf numFmtId="0" fontId="19" fillId="0" borderId="0" xfId="0" applyFont="1" applyBorder="1">
      <alignment wrapText="1"/>
    </xf>
    <xf numFmtId="0" fontId="1" fillId="0" borderId="0" xfId="0" applyFont="1">
      <alignment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1" fillId="0" borderId="0" xfId="0" applyFont="1">
      <alignment wrapText="1"/>
    </xf>
    <xf numFmtId="49" fontId="3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>
      <alignment wrapText="1"/>
    </xf>
    <xf numFmtId="0" fontId="1" fillId="0" borderId="0" xfId="0" applyFont="1" applyAlignment="1">
      <alignment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1" fillId="0" borderId="0" xfId="0" applyFont="1">
      <alignment wrapText="1"/>
    </xf>
    <xf numFmtId="0" fontId="5" fillId="0" borderId="0" xfId="0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10" fillId="0" borderId="5" xfId="0" applyFont="1" applyBorder="1">
      <alignment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3">
    <cellStyle name="Normal" xfId="0" builtinId="0"/>
    <cellStyle name="Obično_List4" xfId="1"/>
    <cellStyle name="Obično_List5" xfId="2"/>
  </cellStyles>
  <dxfs count="204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389</xdr:row>
      <xdr:rowOff>0</xdr:rowOff>
    </xdr:from>
    <xdr:to>
      <xdr:col>2</xdr:col>
      <xdr:colOff>4124325</xdr:colOff>
      <xdr:row>391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46482000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395</xdr:row>
      <xdr:rowOff>0</xdr:rowOff>
    </xdr:from>
    <xdr:to>
      <xdr:col>2</xdr:col>
      <xdr:colOff>4124325</xdr:colOff>
      <xdr:row>397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52111275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440</xdr:row>
      <xdr:rowOff>0</xdr:rowOff>
    </xdr:from>
    <xdr:to>
      <xdr:col>2</xdr:col>
      <xdr:colOff>4124325</xdr:colOff>
      <xdr:row>442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56178450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I389"/>
  <sheetViews>
    <sheetView workbookViewId="0">
      <selection activeCell="E31" sqref="E31"/>
    </sheetView>
  </sheetViews>
  <sheetFormatPr defaultColWidth="9.140625" defaultRowHeight="12.75" x14ac:dyDescent="0.2"/>
  <cols>
    <col min="1" max="1" width="11.28515625" style="65" customWidth="1"/>
    <col min="2" max="2" width="12.140625" style="65" customWidth="1"/>
    <col min="3" max="3" width="67.7109375" style="65" customWidth="1"/>
    <col min="4" max="4" width="15.5703125" style="75" customWidth="1"/>
    <col min="5" max="6" width="15.5703125" style="65" customWidth="1"/>
    <col min="7" max="7" width="12.7109375" style="65" bestFit="1" customWidth="1"/>
    <col min="8" max="8" width="14.42578125" style="65" bestFit="1" customWidth="1"/>
    <col min="9" max="16384" width="9.140625" style="65"/>
  </cols>
  <sheetData>
    <row r="1" spans="1:7" ht="15" customHeight="1" x14ac:dyDescent="0.2">
      <c r="A1" s="117" t="s">
        <v>28</v>
      </c>
      <c r="B1" s="117"/>
      <c r="C1" s="117"/>
      <c r="D1" s="74"/>
    </row>
    <row r="2" spans="1:7" ht="15" customHeight="1" x14ac:dyDescent="0.2">
      <c r="A2" s="118" t="s">
        <v>87</v>
      </c>
      <c r="B2" s="118"/>
      <c r="C2" s="118"/>
    </row>
    <row r="3" spans="1:7" ht="9" customHeight="1" x14ac:dyDescent="0.2">
      <c r="B3" s="31"/>
    </row>
    <row r="4" spans="1:7" ht="15" customHeight="1" x14ac:dyDescent="0.2">
      <c r="A4" s="24" t="s">
        <v>156</v>
      </c>
      <c r="B4" s="24"/>
    </row>
    <row r="5" spans="1:7" ht="15" customHeight="1" x14ac:dyDescent="0.2">
      <c r="A5" s="24" t="s">
        <v>157</v>
      </c>
      <c r="B5" s="24"/>
    </row>
    <row r="6" spans="1:7" ht="15" customHeight="1" x14ac:dyDescent="0.2">
      <c r="A6" s="24" t="s">
        <v>63</v>
      </c>
      <c r="B6" s="24" t="s">
        <v>154</v>
      </c>
    </row>
    <row r="7" spans="1:7" ht="15" customHeight="1" x14ac:dyDescent="0.2">
      <c r="B7" s="24"/>
    </row>
    <row r="9" spans="1:7" ht="45.75" customHeight="1" x14ac:dyDescent="0.2">
      <c r="B9" s="119" t="s">
        <v>155</v>
      </c>
      <c r="C9" s="119"/>
      <c r="D9" s="119"/>
      <c r="E9" s="119"/>
    </row>
    <row r="10" spans="1:7" ht="26.25" customHeight="1" x14ac:dyDescent="0.2">
      <c r="B10" s="120"/>
      <c r="C10" s="120"/>
      <c r="D10" s="120"/>
      <c r="E10" s="120"/>
    </row>
    <row r="11" spans="1:7" ht="26.25" customHeight="1" x14ac:dyDescent="0.2">
      <c r="B11" s="68"/>
      <c r="C11" s="68"/>
      <c r="D11" s="76"/>
      <c r="E11" s="68"/>
    </row>
    <row r="12" spans="1:7" x14ac:dyDescent="0.2">
      <c r="B12" s="117" t="s">
        <v>3</v>
      </c>
      <c r="C12" s="117"/>
      <c r="D12" s="117"/>
      <c r="E12" s="117"/>
    </row>
    <row r="13" spans="1:7" ht="12.75" customHeight="1" x14ac:dyDescent="0.2">
      <c r="B13" s="131" t="s">
        <v>62</v>
      </c>
      <c r="C13" s="131"/>
      <c r="D13" s="131"/>
      <c r="E13" s="131"/>
      <c r="F13" s="131"/>
      <c r="G13" s="72"/>
    </row>
    <row r="14" spans="1:7" ht="12.75" customHeight="1" x14ac:dyDescent="0.2">
      <c r="B14" s="131" t="s">
        <v>159</v>
      </c>
      <c r="C14" s="131"/>
      <c r="D14" s="131"/>
      <c r="E14" s="131"/>
      <c r="F14" s="131"/>
      <c r="G14" s="72"/>
    </row>
    <row r="15" spans="1:7" ht="12.75" customHeight="1" x14ac:dyDescent="0.2">
      <c r="B15" s="118" t="s">
        <v>160</v>
      </c>
      <c r="C15" s="118"/>
      <c r="D15" s="118"/>
      <c r="E15" s="118"/>
      <c r="F15" s="118"/>
      <c r="G15" s="72"/>
    </row>
    <row r="16" spans="1:7" ht="12.75" customHeight="1" x14ac:dyDescent="0.2">
      <c r="B16" s="131" t="s">
        <v>161</v>
      </c>
      <c r="C16" s="131"/>
      <c r="D16" s="131"/>
      <c r="E16" s="131"/>
      <c r="F16" s="131"/>
      <c r="G16" s="131"/>
    </row>
    <row r="17" spans="1:6" ht="12.75" customHeight="1" x14ac:dyDescent="0.2">
      <c r="B17" s="118" t="s">
        <v>162</v>
      </c>
      <c r="C17" s="118"/>
      <c r="D17" s="118"/>
      <c r="E17" s="118"/>
      <c r="F17" s="118"/>
    </row>
    <row r="18" spans="1:6" s="72" customFormat="1" ht="12.75" customHeight="1" x14ac:dyDescent="0.2">
      <c r="B18" s="73"/>
      <c r="C18" s="73"/>
      <c r="D18" s="73"/>
      <c r="E18" s="73"/>
      <c r="F18" s="73"/>
    </row>
    <row r="19" spans="1:6" ht="12.75" customHeight="1" x14ac:dyDescent="0.2">
      <c r="B19" s="67"/>
      <c r="C19" s="67"/>
      <c r="D19" s="77"/>
      <c r="E19" s="67"/>
    </row>
    <row r="20" spans="1:6" ht="12.75" customHeight="1" x14ac:dyDescent="0.2">
      <c r="A20" s="132" t="s">
        <v>72</v>
      </c>
      <c r="B20" s="132"/>
      <c r="C20" s="132"/>
      <c r="D20" s="132"/>
      <c r="E20" s="132"/>
    </row>
    <row r="21" spans="1:6" ht="12.75" customHeight="1" x14ac:dyDescent="0.2">
      <c r="A21" s="66"/>
      <c r="B21" s="66"/>
      <c r="C21" s="66"/>
      <c r="D21" s="78"/>
      <c r="E21" s="66"/>
    </row>
    <row r="22" spans="1:6" ht="25.5" x14ac:dyDescent="0.2">
      <c r="A22" s="66"/>
      <c r="B22" s="19" t="s">
        <v>86</v>
      </c>
      <c r="C22" s="5" t="s">
        <v>2</v>
      </c>
      <c r="D22" s="5" t="s">
        <v>150</v>
      </c>
      <c r="E22" s="5" t="s">
        <v>140</v>
      </c>
      <c r="F22" s="5" t="s">
        <v>151</v>
      </c>
    </row>
    <row r="23" spans="1:6" ht="12.75" customHeight="1" x14ac:dyDescent="0.2">
      <c r="B23" s="20"/>
      <c r="C23" s="20"/>
      <c r="D23" s="80"/>
      <c r="E23" s="20"/>
      <c r="F23" s="20"/>
    </row>
    <row r="24" spans="1:6" ht="16.5" customHeight="1" x14ac:dyDescent="0.2">
      <c r="B24" s="19" t="s">
        <v>55</v>
      </c>
      <c r="C24" s="21" t="s">
        <v>9</v>
      </c>
      <c r="D24" s="22">
        <f t="shared" ref="D24" si="0">D40</f>
        <v>4384932.5</v>
      </c>
      <c r="E24" s="22">
        <f t="shared" ref="E24:F24" si="1">E40</f>
        <v>4251695.6399999997</v>
      </c>
      <c r="F24" s="22">
        <f t="shared" si="1"/>
        <v>4251695.6399999997</v>
      </c>
    </row>
    <row r="25" spans="1:6" ht="16.5" customHeight="1" x14ac:dyDescent="0.2">
      <c r="B25" s="19" t="s">
        <v>54</v>
      </c>
      <c r="C25" s="21" t="s">
        <v>79</v>
      </c>
      <c r="D25" s="23" t="s">
        <v>85</v>
      </c>
      <c r="E25" s="23" t="s">
        <v>85</v>
      </c>
      <c r="F25" s="23" t="s">
        <v>85</v>
      </c>
    </row>
    <row r="26" spans="1:6" s="18" customFormat="1" ht="16.5" customHeight="1" x14ac:dyDescent="0.2">
      <c r="B26" s="19" t="s">
        <v>53</v>
      </c>
      <c r="C26" s="21" t="s">
        <v>81</v>
      </c>
      <c r="D26" s="22">
        <f t="shared" ref="D26" si="2">SUM(D24:D25)</f>
        <v>4384932.5</v>
      </c>
      <c r="E26" s="22">
        <f t="shared" ref="E26:F26" si="3">SUM(E24:E25)</f>
        <v>4251695.6399999997</v>
      </c>
      <c r="F26" s="22">
        <f t="shared" si="3"/>
        <v>4251695.6399999997</v>
      </c>
    </row>
    <row r="27" spans="1:6" ht="16.5" customHeight="1" x14ac:dyDescent="0.2">
      <c r="B27" s="19" t="s">
        <v>73</v>
      </c>
      <c r="C27" s="21" t="s">
        <v>15</v>
      </c>
      <c r="D27" s="22">
        <f t="shared" ref="D27" si="4">D67-D28</f>
        <v>4437432.5000000009</v>
      </c>
      <c r="E27" s="22">
        <f t="shared" ref="E27:F27" si="5">E67-E28</f>
        <v>4224695.6400000006</v>
      </c>
      <c r="F27" s="22">
        <f t="shared" si="5"/>
        <v>4224695.6400000006</v>
      </c>
    </row>
    <row r="28" spans="1:6" ht="16.5" customHeight="1" x14ac:dyDescent="0.2">
      <c r="B28" s="19" t="s">
        <v>74</v>
      </c>
      <c r="C28" s="21" t="s">
        <v>80</v>
      </c>
      <c r="D28" s="22">
        <f>D266+D320++D277+D340+D348+D354</f>
        <v>253500</v>
      </c>
      <c r="E28" s="22">
        <f>E266+E320++E277+E340+E348+E354</f>
        <v>27000</v>
      </c>
      <c r="F28" s="22">
        <f>F266+F320++F277+F340+F348+F354</f>
        <v>27000</v>
      </c>
    </row>
    <row r="29" spans="1:6" s="18" customFormat="1" ht="16.5" customHeight="1" x14ac:dyDescent="0.2">
      <c r="B29" s="19" t="s">
        <v>75</v>
      </c>
      <c r="C29" s="21" t="s">
        <v>82</v>
      </c>
      <c r="D29" s="22">
        <f t="shared" ref="D29" si="6">SUM(D27:D28)</f>
        <v>4690932.5000000009</v>
      </c>
      <c r="E29" s="22">
        <f t="shared" ref="E29:F29" si="7">SUM(E27:E28)</f>
        <v>4251695.6400000006</v>
      </c>
      <c r="F29" s="22">
        <f t="shared" si="7"/>
        <v>4251695.6400000006</v>
      </c>
    </row>
    <row r="30" spans="1:6" s="18" customFormat="1" ht="16.5" customHeight="1" x14ac:dyDescent="0.2">
      <c r="B30" s="19" t="s">
        <v>76</v>
      </c>
      <c r="C30" s="21" t="s">
        <v>83</v>
      </c>
      <c r="D30" s="22">
        <f t="shared" ref="D30" si="8">D26-D29</f>
        <v>-306000.00000000093</v>
      </c>
      <c r="E30" s="22">
        <f t="shared" ref="E30:F30" si="9">E26-E29</f>
        <v>0</v>
      </c>
      <c r="F30" s="22">
        <f t="shared" si="9"/>
        <v>0</v>
      </c>
    </row>
    <row r="31" spans="1:6" ht="16.5" customHeight="1" x14ac:dyDescent="0.2">
      <c r="B31" s="19" t="s">
        <v>77</v>
      </c>
      <c r="C31" s="21" t="s">
        <v>137</v>
      </c>
      <c r="D31" s="22">
        <v>306000</v>
      </c>
      <c r="E31" s="22">
        <f>D32</f>
        <v>-9.3132257461547852E-10</v>
      </c>
      <c r="F31" s="22">
        <f>E32</f>
        <v>-9.3132257461547852E-10</v>
      </c>
    </row>
    <row r="32" spans="1:6" s="18" customFormat="1" ht="16.5" customHeight="1" x14ac:dyDescent="0.2">
      <c r="B32" s="19" t="s">
        <v>78</v>
      </c>
      <c r="C32" s="21" t="s">
        <v>84</v>
      </c>
      <c r="D32" s="22">
        <f>SUM(D30:D31)</f>
        <v>-9.3132257461547852E-10</v>
      </c>
      <c r="E32" s="22">
        <f>SUM(E30:E31)</f>
        <v>-9.3132257461547852E-10</v>
      </c>
      <c r="F32" s="22">
        <f>SUM(F30:F31)</f>
        <v>-9.3132257461547852E-10</v>
      </c>
    </row>
    <row r="33" spans="1:6" ht="14.25" x14ac:dyDescent="0.2">
      <c r="B33" s="16"/>
      <c r="C33" s="17"/>
      <c r="D33" s="81"/>
      <c r="E33" s="16"/>
    </row>
    <row r="34" spans="1:6" ht="12.75" customHeight="1" x14ac:dyDescent="0.2">
      <c r="B34" s="16"/>
      <c r="C34" s="17"/>
      <c r="D34" s="81"/>
      <c r="E34" s="16"/>
    </row>
    <row r="35" spans="1:6" ht="12.75" customHeight="1" x14ac:dyDescent="0.2">
      <c r="B35" s="16"/>
      <c r="C35" s="16"/>
      <c r="D35" s="81"/>
      <c r="E35" s="16"/>
    </row>
    <row r="36" spans="1:6" ht="19.5" customHeight="1" x14ac:dyDescent="0.2">
      <c r="A36" s="132" t="s">
        <v>29</v>
      </c>
      <c r="B36" s="132"/>
      <c r="C36" s="132"/>
      <c r="D36" s="132"/>
      <c r="E36" s="132"/>
    </row>
    <row r="37" spans="1:6" x14ac:dyDescent="0.2">
      <c r="B37" s="133" t="s">
        <v>1</v>
      </c>
      <c r="C37" s="134"/>
      <c r="D37" s="134"/>
      <c r="E37" s="134"/>
      <c r="F37" s="53"/>
    </row>
    <row r="38" spans="1:6" ht="25.5" x14ac:dyDescent="0.2">
      <c r="A38" s="32"/>
      <c r="B38" s="4" t="s">
        <v>4</v>
      </c>
      <c r="C38" s="4" t="s">
        <v>2</v>
      </c>
      <c r="D38" s="5" t="s">
        <v>150</v>
      </c>
      <c r="E38" s="5" t="s">
        <v>140</v>
      </c>
      <c r="F38" s="5" t="s">
        <v>151</v>
      </c>
    </row>
    <row r="39" spans="1:6" x14ac:dyDescent="0.2">
      <c r="A39" s="32"/>
      <c r="B39" s="4"/>
      <c r="C39" s="4"/>
      <c r="D39" s="79"/>
      <c r="E39" s="5"/>
      <c r="F39" s="5"/>
    </row>
    <row r="40" spans="1:6" x14ac:dyDescent="0.2">
      <c r="A40" s="32"/>
      <c r="B40" s="4">
        <v>6</v>
      </c>
      <c r="C40" s="4" t="s">
        <v>9</v>
      </c>
      <c r="D40" s="1">
        <f>SUM(D42+D48+D51+D54+D58)</f>
        <v>4384932.5</v>
      </c>
      <c r="E40" s="1">
        <f>SUM(E42:E58)</f>
        <v>4251695.6399999997</v>
      </c>
      <c r="F40" s="1">
        <f>SUM(F42:F58)</f>
        <v>4251695.6399999997</v>
      </c>
    </row>
    <row r="41" spans="1:6" x14ac:dyDescent="0.2">
      <c r="A41" s="32"/>
      <c r="B41" s="4"/>
      <c r="C41" s="4"/>
      <c r="D41" s="1"/>
      <c r="E41" s="1"/>
      <c r="F41" s="1"/>
    </row>
    <row r="42" spans="1:6" ht="15" customHeight="1" x14ac:dyDescent="0.2">
      <c r="A42" s="32"/>
      <c r="B42" s="4">
        <v>63</v>
      </c>
      <c r="C42" s="4" t="s">
        <v>67</v>
      </c>
      <c r="D42" s="1">
        <f>SUM(D43:D46)</f>
        <v>3543886.86</v>
      </c>
      <c r="E42" s="1">
        <f>E73+E77+E144+E150+E155+E159+E165+E169+E185+E191+E196+E210+E219+E223+E273+E275+E300+E307+E313+E326+E338+E344+E348+E354</f>
        <v>3410650</v>
      </c>
      <c r="F42" s="1">
        <f>F73+F77+F144+F150+F155+F159+F165+F169+F185+F191+F196+F210+F219+F223+F273+F275+F300+F307+F313+F326+F338+F344+F348+F354</f>
        <v>3410650</v>
      </c>
    </row>
    <row r="43" spans="1:6" ht="15" customHeight="1" x14ac:dyDescent="0.2">
      <c r="A43" s="32"/>
      <c r="B43" s="6">
        <v>634</v>
      </c>
      <c r="C43" s="6" t="s">
        <v>124</v>
      </c>
      <c r="D43" s="28">
        <f>D300+D307</f>
        <v>13000</v>
      </c>
      <c r="E43" s="28"/>
      <c r="F43" s="28"/>
    </row>
    <row r="44" spans="1:6" x14ac:dyDescent="0.2">
      <c r="A44" s="32"/>
      <c r="B44" s="6">
        <v>636</v>
      </c>
      <c r="C44" s="6" t="s">
        <v>68</v>
      </c>
      <c r="D44" s="28">
        <f>D144+D149+D154+D164+D184+D190+D195+D200+D204+D209+D313+D326+D354</f>
        <v>166400</v>
      </c>
      <c r="E44" s="1"/>
      <c r="F44" s="1"/>
    </row>
    <row r="45" spans="1:6" x14ac:dyDescent="0.2">
      <c r="A45" s="32"/>
      <c r="B45" s="6">
        <v>636</v>
      </c>
      <c r="C45" s="6" t="s">
        <v>134</v>
      </c>
      <c r="D45" s="28">
        <f>D72+D271+D275+D344+D338+D348</f>
        <v>3247250</v>
      </c>
      <c r="E45" s="1"/>
      <c r="F45" s="1"/>
    </row>
    <row r="46" spans="1:6" x14ac:dyDescent="0.2">
      <c r="A46" s="32"/>
      <c r="B46" s="6">
        <v>638</v>
      </c>
      <c r="C46" s="6" t="s">
        <v>69</v>
      </c>
      <c r="D46" s="28">
        <f>D218+D360+D370</f>
        <v>117236.86</v>
      </c>
      <c r="E46" s="1"/>
      <c r="F46" s="1"/>
    </row>
    <row r="47" spans="1:6" x14ac:dyDescent="0.2">
      <c r="A47" s="32"/>
      <c r="B47" s="4"/>
      <c r="C47" s="4"/>
      <c r="D47" s="28"/>
      <c r="E47" s="33"/>
      <c r="F47" s="33"/>
    </row>
    <row r="48" spans="1:6" x14ac:dyDescent="0.2">
      <c r="A48" s="32"/>
      <c r="B48" s="4">
        <v>64</v>
      </c>
      <c r="C48" s="4" t="s">
        <v>11</v>
      </c>
      <c r="D48" s="1">
        <f>D49</f>
        <v>150</v>
      </c>
      <c r="E48" s="1">
        <v>150</v>
      </c>
      <c r="F48" s="1">
        <f>E48</f>
        <v>150</v>
      </c>
    </row>
    <row r="49" spans="1:9" x14ac:dyDescent="0.2">
      <c r="A49" s="32"/>
      <c r="B49" s="6">
        <v>641</v>
      </c>
      <c r="C49" s="6" t="s">
        <v>23</v>
      </c>
      <c r="D49" s="28">
        <v>150</v>
      </c>
      <c r="E49" s="28"/>
      <c r="F49" s="28"/>
    </row>
    <row r="50" spans="1:9" x14ac:dyDescent="0.2">
      <c r="A50" s="32"/>
      <c r="B50" s="6"/>
      <c r="C50" s="6"/>
      <c r="D50" s="28"/>
      <c r="E50" s="28"/>
      <c r="F50" s="28"/>
    </row>
    <row r="51" spans="1:9" x14ac:dyDescent="0.2">
      <c r="A51" s="32"/>
      <c r="B51" s="4">
        <v>65</v>
      </c>
      <c r="C51" s="4" t="s">
        <v>71</v>
      </c>
      <c r="D51" s="1">
        <f>D52</f>
        <v>132600</v>
      </c>
      <c r="E51" s="1">
        <f>E175+E179+E283</f>
        <v>132600</v>
      </c>
      <c r="F51" s="1">
        <f>F175+F179+F283</f>
        <v>132600</v>
      </c>
    </row>
    <row r="52" spans="1:9" ht="14.25" customHeight="1" x14ac:dyDescent="0.2">
      <c r="A52" s="32"/>
      <c r="B52" s="6">
        <v>652</v>
      </c>
      <c r="C52" s="6" t="s">
        <v>22</v>
      </c>
      <c r="D52" s="28">
        <f>D283+D174</f>
        <v>132600</v>
      </c>
      <c r="E52" s="28"/>
      <c r="F52" s="28"/>
    </row>
    <row r="53" spans="1:9" x14ac:dyDescent="0.2">
      <c r="A53" s="32"/>
      <c r="B53" s="6"/>
      <c r="C53" s="6"/>
      <c r="D53" s="28"/>
      <c r="E53" s="28"/>
      <c r="F53" s="28"/>
    </row>
    <row r="54" spans="1:9" x14ac:dyDescent="0.2">
      <c r="A54" s="32"/>
      <c r="B54" s="4">
        <v>66</v>
      </c>
      <c r="C54" s="4" t="s">
        <v>70</v>
      </c>
      <c r="D54" s="1">
        <f>SUM(D55:D56)</f>
        <v>69850</v>
      </c>
      <c r="E54" s="1">
        <v>69850</v>
      </c>
      <c r="F54" s="1">
        <f>E54</f>
        <v>69850</v>
      </c>
    </row>
    <row r="55" spans="1:9" x14ac:dyDescent="0.2">
      <c r="A55" s="32"/>
      <c r="B55" s="6">
        <v>661</v>
      </c>
      <c r="C55" s="6" t="s">
        <v>66</v>
      </c>
      <c r="D55" s="28">
        <v>69850</v>
      </c>
      <c r="E55" s="1"/>
      <c r="F55" s="1"/>
    </row>
    <row r="56" spans="1:9" x14ac:dyDescent="0.2">
      <c r="A56" s="32"/>
      <c r="B56" s="6">
        <v>663</v>
      </c>
      <c r="C56" s="6" t="s">
        <v>119</v>
      </c>
      <c r="D56" s="28">
        <v>0</v>
      </c>
      <c r="E56" s="1"/>
      <c r="F56" s="1"/>
    </row>
    <row r="57" spans="1:9" x14ac:dyDescent="0.2">
      <c r="A57" s="32"/>
      <c r="B57" s="6"/>
      <c r="C57" s="6"/>
      <c r="D57" s="28"/>
      <c r="E57" s="1"/>
      <c r="F57" s="1"/>
    </row>
    <row r="58" spans="1:9" x14ac:dyDescent="0.2">
      <c r="A58" s="32"/>
      <c r="B58" s="4">
        <v>67</v>
      </c>
      <c r="C58" s="4" t="s">
        <v>10</v>
      </c>
      <c r="D58" s="1">
        <f>SUM(D59:D59)</f>
        <v>638445.64</v>
      </c>
      <c r="E58" s="1">
        <f>E97+E102+E107+E118+E122+E134+E229</f>
        <v>638445.64</v>
      </c>
      <c r="F58" s="1">
        <f>F97+F102+F107+F118+F122+F134+F229</f>
        <v>638445.64</v>
      </c>
    </row>
    <row r="59" spans="1:9" x14ac:dyDescent="0.2">
      <c r="A59" s="32"/>
      <c r="B59" s="6">
        <v>671</v>
      </c>
      <c r="C59" s="6" t="s">
        <v>113</v>
      </c>
      <c r="D59" s="28">
        <f>D96+D107+D117+D127+D133+D138+D228+D234+D240+D246+D332</f>
        <v>638445.64</v>
      </c>
      <c r="E59" s="28"/>
      <c r="F59" s="28"/>
      <c r="I59" s="34"/>
    </row>
    <row r="60" spans="1:9" x14ac:dyDescent="0.2">
      <c r="A60" s="32"/>
      <c r="B60" s="35"/>
      <c r="C60" s="36"/>
      <c r="D60" s="28"/>
      <c r="E60" s="1"/>
      <c r="F60" s="1"/>
    </row>
    <row r="61" spans="1:9" ht="12.75" customHeight="1" x14ac:dyDescent="0.2">
      <c r="A61" s="32"/>
      <c r="B61" s="135" t="s">
        <v>8</v>
      </c>
      <c r="C61" s="136"/>
      <c r="D61" s="1">
        <f>D40</f>
        <v>4384932.5</v>
      </c>
      <c r="E61" s="1">
        <f>SUM(E42:E59)</f>
        <v>4251695.6399999997</v>
      </c>
      <c r="F61" s="1">
        <f>SUM(F42:F59)</f>
        <v>4251695.6399999997</v>
      </c>
      <c r="H61" s="37"/>
      <c r="I61" s="37"/>
    </row>
    <row r="62" spans="1:9" ht="12.75" customHeight="1" x14ac:dyDescent="0.2">
      <c r="A62" s="32"/>
      <c r="B62" s="7"/>
      <c r="C62" s="7"/>
      <c r="D62" s="82"/>
      <c r="E62" s="3"/>
      <c r="H62" s="37"/>
    </row>
    <row r="63" spans="1:9" ht="24.75" customHeight="1" x14ac:dyDescent="0.2">
      <c r="A63" s="137" t="s">
        <v>5</v>
      </c>
      <c r="B63" s="137"/>
      <c r="C63" s="137"/>
      <c r="D63" s="137"/>
      <c r="E63" s="137"/>
      <c r="F63" s="37"/>
      <c r="G63" s="37"/>
    </row>
    <row r="64" spans="1:9" x14ac:dyDescent="0.2">
      <c r="A64" s="32"/>
      <c r="B64" s="138" t="s">
        <v>7</v>
      </c>
      <c r="C64" s="139"/>
      <c r="D64" s="139"/>
      <c r="E64" s="139"/>
      <c r="F64" s="53"/>
    </row>
    <row r="65" spans="1:9" ht="25.5" x14ac:dyDescent="0.2">
      <c r="A65" s="4" t="s">
        <v>24</v>
      </c>
      <c r="B65" s="4" t="s">
        <v>4</v>
      </c>
      <c r="C65" s="4" t="s">
        <v>6</v>
      </c>
      <c r="D65" s="5" t="s">
        <v>150</v>
      </c>
      <c r="E65" s="5" t="s">
        <v>140</v>
      </c>
      <c r="F65" s="5" t="s">
        <v>151</v>
      </c>
      <c r="H65" s="37"/>
    </row>
    <row r="66" spans="1:9" x14ac:dyDescent="0.2">
      <c r="A66" s="4"/>
      <c r="B66" s="62"/>
      <c r="C66" s="63"/>
      <c r="D66" s="79"/>
      <c r="E66" s="5"/>
      <c r="F66" s="5"/>
      <c r="H66" s="37"/>
    </row>
    <row r="67" spans="1:9" x14ac:dyDescent="0.2">
      <c r="A67" s="4"/>
      <c r="B67" s="62"/>
      <c r="C67" s="14" t="s">
        <v>15</v>
      </c>
      <c r="D67" s="46">
        <f>SUM(D72+D83+D96+D107+D117+D127+D133+D138+D144+D149+D154+D164+D174+D184+D190+D195+D200+D204+D209+D218+D228+D234+D240+D246+D258+D266+D271+D275+D283+D289+D293+D300+D308+D313+D319+D326+D332+D338+D344+D348+D354+D360+D370)</f>
        <v>4690932.5000000009</v>
      </c>
      <c r="E67" s="46">
        <f>SUM(E72+E83+E96+E107+E117+E127+E133+E138+E144+E149+E154+E164+E174+E184+E190+E195+E209+E218+E228+E234+E240+E246+E258+E266+E273+E275+E283+E300+E308+E313+E319+E326+E332+E338+E344+E348+E354)</f>
        <v>4251695.6400000006</v>
      </c>
      <c r="F67" s="46">
        <f>SUM(F72+F83+F96+F107+F117+F127+F133+F138+F144+F149+F154+F164+F174+F184+F190+F195+F209+F218+F228+F234+F240+F246+F258+F266+F273+F275+F283+F300+F308+F313+F319+F326+F332+F338+F344+F348+F354)</f>
        <v>4251695.6400000006</v>
      </c>
      <c r="H67" s="37">
        <f>4779932.5-D67</f>
        <v>88999.999999999069</v>
      </c>
    </row>
    <row r="68" spans="1:9" x14ac:dyDescent="0.2">
      <c r="A68" s="4"/>
      <c r="B68" s="62"/>
      <c r="C68" s="63"/>
      <c r="D68" s="84"/>
      <c r="E68" s="54"/>
      <c r="F68" s="54"/>
      <c r="H68" s="37"/>
    </row>
    <row r="69" spans="1:9" x14ac:dyDescent="0.2">
      <c r="A69" s="15" t="s">
        <v>55</v>
      </c>
      <c r="B69" s="121" t="s">
        <v>12</v>
      </c>
      <c r="C69" s="122"/>
      <c r="D69" s="83"/>
      <c r="E69" s="54"/>
      <c r="F69" s="54"/>
    </row>
    <row r="70" spans="1:9" x14ac:dyDescent="0.2">
      <c r="A70" s="8" t="s">
        <v>92</v>
      </c>
      <c r="B70" s="115" t="s">
        <v>147</v>
      </c>
      <c r="C70" s="116"/>
      <c r="D70" s="83"/>
      <c r="E70" s="54"/>
      <c r="F70" s="54"/>
    </row>
    <row r="71" spans="1:9" ht="15" customHeight="1" x14ac:dyDescent="0.2">
      <c r="A71" s="38" t="s">
        <v>143</v>
      </c>
      <c r="B71" s="115" t="s">
        <v>144</v>
      </c>
      <c r="C71" s="116"/>
      <c r="D71" s="83"/>
      <c r="E71" s="54"/>
      <c r="F71" s="54"/>
      <c r="I71" s="37"/>
    </row>
    <row r="72" spans="1:9" ht="15" customHeight="1" x14ac:dyDescent="0.2">
      <c r="A72" s="8"/>
      <c r="B72" s="4">
        <v>3</v>
      </c>
      <c r="C72" s="63" t="s">
        <v>15</v>
      </c>
      <c r="D72" s="46">
        <f t="shared" ref="D72" si="10">D73+D77</f>
        <v>3155750</v>
      </c>
      <c r="E72" s="46">
        <f t="shared" ref="E72:F72" si="11">E73+E77</f>
        <v>3155750</v>
      </c>
      <c r="F72" s="46">
        <f t="shared" si="11"/>
        <v>3155750</v>
      </c>
      <c r="I72" s="37"/>
    </row>
    <row r="73" spans="1:9" ht="15" customHeight="1" x14ac:dyDescent="0.2">
      <c r="A73" s="8"/>
      <c r="B73" s="4">
        <v>31</v>
      </c>
      <c r="C73" s="4" t="s">
        <v>25</v>
      </c>
      <c r="D73" s="46">
        <f>SUM(D74:D76)</f>
        <v>3003750</v>
      </c>
      <c r="E73" s="46">
        <v>3003750</v>
      </c>
      <c r="F73" s="46">
        <f>E73</f>
        <v>3003750</v>
      </c>
      <c r="H73" s="37"/>
    </row>
    <row r="74" spans="1:9" x14ac:dyDescent="0.2">
      <c r="A74" s="8"/>
      <c r="B74" s="39">
        <v>311</v>
      </c>
      <c r="C74" s="30" t="s">
        <v>14</v>
      </c>
      <c r="D74" s="55">
        <v>2485000</v>
      </c>
      <c r="E74" s="55"/>
      <c r="F74" s="55"/>
      <c r="H74" s="37"/>
      <c r="I74" s="37"/>
    </row>
    <row r="75" spans="1:9" x14ac:dyDescent="0.2">
      <c r="A75" s="8"/>
      <c r="B75" s="39">
        <v>312</v>
      </c>
      <c r="C75" s="30" t="s">
        <v>103</v>
      </c>
      <c r="D75" s="55">
        <v>114500</v>
      </c>
      <c r="E75" s="55"/>
      <c r="F75" s="55"/>
    </row>
    <row r="76" spans="1:9" x14ac:dyDescent="0.2">
      <c r="A76" s="8"/>
      <c r="B76" s="39">
        <v>313</v>
      </c>
      <c r="C76" s="30" t="s">
        <v>26</v>
      </c>
      <c r="D76" s="55">
        <v>404250</v>
      </c>
      <c r="E76" s="55"/>
      <c r="F76" s="55"/>
    </row>
    <row r="77" spans="1:9" x14ac:dyDescent="0.2">
      <c r="A77" s="8"/>
      <c r="B77" s="40">
        <v>32</v>
      </c>
      <c r="C77" s="41" t="s">
        <v>16</v>
      </c>
      <c r="D77" s="46">
        <f>SUM(D78:D79)</f>
        <v>152000</v>
      </c>
      <c r="E77" s="46">
        <v>152000</v>
      </c>
      <c r="F77" s="46">
        <f>E77</f>
        <v>152000</v>
      </c>
    </row>
    <row r="78" spans="1:9" x14ac:dyDescent="0.2">
      <c r="A78" s="8"/>
      <c r="B78" s="39">
        <v>321</v>
      </c>
      <c r="C78" s="30" t="s">
        <v>27</v>
      </c>
      <c r="D78" s="55">
        <v>140000</v>
      </c>
      <c r="E78" s="55"/>
      <c r="F78" s="55"/>
    </row>
    <row r="79" spans="1:9" x14ac:dyDescent="0.2">
      <c r="A79" s="8"/>
      <c r="B79" s="26">
        <v>329</v>
      </c>
      <c r="C79" s="27" t="s">
        <v>13</v>
      </c>
      <c r="D79" s="55">
        <v>12000</v>
      </c>
      <c r="E79" s="55"/>
      <c r="F79" s="55"/>
    </row>
    <row r="80" spans="1:9" x14ac:dyDescent="0.2">
      <c r="A80" s="8"/>
      <c r="B80" s="26"/>
      <c r="C80" s="27"/>
      <c r="D80" s="55"/>
      <c r="E80" s="55"/>
      <c r="F80" s="55"/>
    </row>
    <row r="81" spans="1:8" x14ac:dyDescent="0.2">
      <c r="A81" s="8" t="s">
        <v>145</v>
      </c>
      <c r="B81" s="115" t="s">
        <v>146</v>
      </c>
      <c r="C81" s="116"/>
      <c r="D81" s="55"/>
      <c r="E81" s="55"/>
      <c r="F81" s="55"/>
    </row>
    <row r="82" spans="1:8" x14ac:dyDescent="0.2">
      <c r="A82" s="38" t="s">
        <v>143</v>
      </c>
      <c r="B82" s="115" t="s">
        <v>144</v>
      </c>
      <c r="C82" s="116"/>
      <c r="D82" s="55"/>
      <c r="E82" s="55"/>
      <c r="F82" s="55"/>
    </row>
    <row r="83" spans="1:8" x14ac:dyDescent="0.2">
      <c r="A83" s="8"/>
      <c r="B83" s="4">
        <v>3</v>
      </c>
      <c r="C83" s="63" t="s">
        <v>15</v>
      </c>
      <c r="D83" s="46">
        <f t="shared" ref="D83:E83" si="12">D84+D88</f>
        <v>73500</v>
      </c>
      <c r="E83" s="46">
        <f t="shared" si="12"/>
        <v>0</v>
      </c>
      <c r="F83" s="55"/>
    </row>
    <row r="84" spans="1:8" x14ac:dyDescent="0.2">
      <c r="A84" s="8"/>
      <c r="B84" s="4">
        <v>31</v>
      </c>
      <c r="C84" s="4" t="s">
        <v>25</v>
      </c>
      <c r="D84" s="46">
        <f>SUM(D85:D87)</f>
        <v>69000</v>
      </c>
      <c r="E84" s="46">
        <v>0</v>
      </c>
      <c r="F84" s="55"/>
      <c r="H84" s="37"/>
    </row>
    <row r="85" spans="1:8" x14ac:dyDescent="0.2">
      <c r="A85" s="8"/>
      <c r="B85" s="39">
        <v>311</v>
      </c>
      <c r="C85" s="30" t="s">
        <v>14</v>
      </c>
      <c r="D85" s="55">
        <v>59227.47</v>
      </c>
      <c r="E85" s="55"/>
      <c r="F85" s="55"/>
    </row>
    <row r="86" spans="1:8" x14ac:dyDescent="0.2">
      <c r="A86" s="8"/>
      <c r="B86" s="39">
        <v>312</v>
      </c>
      <c r="C86" s="30" t="s">
        <v>103</v>
      </c>
      <c r="D86" s="55"/>
      <c r="E86" s="55"/>
      <c r="F86" s="55"/>
    </row>
    <row r="87" spans="1:8" x14ac:dyDescent="0.2">
      <c r="A87" s="8"/>
      <c r="B87" s="39">
        <v>313</v>
      </c>
      <c r="C87" s="30" t="s">
        <v>26</v>
      </c>
      <c r="D87" s="55">
        <v>9772.5300000000007</v>
      </c>
      <c r="E87" s="55"/>
      <c r="F87" s="55"/>
    </row>
    <row r="88" spans="1:8" x14ac:dyDescent="0.2">
      <c r="A88" s="8"/>
      <c r="B88" s="40">
        <v>32</v>
      </c>
      <c r="C88" s="41" t="s">
        <v>16</v>
      </c>
      <c r="D88" s="46">
        <f>SUM(D89:D90)</f>
        <v>4500</v>
      </c>
      <c r="E88" s="46">
        <v>0</v>
      </c>
      <c r="F88" s="55"/>
    </row>
    <row r="89" spans="1:8" x14ac:dyDescent="0.2">
      <c r="A89" s="8"/>
      <c r="B89" s="39">
        <v>321</v>
      </c>
      <c r="C89" s="30" t="s">
        <v>27</v>
      </c>
      <c r="D89" s="55">
        <v>4500</v>
      </c>
      <c r="E89" s="70"/>
      <c r="F89" s="55"/>
    </row>
    <row r="90" spans="1:8" x14ac:dyDescent="0.2">
      <c r="A90" s="8"/>
      <c r="B90" s="26"/>
      <c r="C90" s="27"/>
      <c r="D90" s="85"/>
      <c r="E90" s="55"/>
      <c r="F90" s="55"/>
    </row>
    <row r="91" spans="1:8" x14ac:dyDescent="0.2">
      <c r="A91" s="8"/>
      <c r="B91" s="35"/>
      <c r="C91" s="42"/>
      <c r="D91" s="85"/>
      <c r="E91" s="55"/>
      <c r="F91" s="55"/>
    </row>
    <row r="92" spans="1:8" ht="15" customHeight="1" x14ac:dyDescent="0.2">
      <c r="A92" s="15" t="s">
        <v>54</v>
      </c>
      <c r="B92" s="125" t="s">
        <v>39</v>
      </c>
      <c r="C92" s="126"/>
      <c r="D92" s="83"/>
      <c r="E92" s="56"/>
      <c r="F92" s="56"/>
    </row>
    <row r="93" spans="1:8" ht="15.75" customHeight="1" x14ac:dyDescent="0.2">
      <c r="A93" s="4">
        <v>48005</v>
      </c>
      <c r="B93" s="127" t="s">
        <v>163</v>
      </c>
      <c r="C93" s="128"/>
      <c r="D93" s="83"/>
      <c r="E93" s="56"/>
      <c r="F93" s="56"/>
    </row>
    <row r="94" spans="1:8" ht="15" customHeight="1" x14ac:dyDescent="0.2">
      <c r="A94" s="4">
        <v>2101</v>
      </c>
      <c r="B94" s="127" t="s">
        <v>41</v>
      </c>
      <c r="C94" s="128"/>
      <c r="D94" s="83"/>
      <c r="E94" s="57"/>
      <c r="F94" s="57"/>
      <c r="H94" s="34"/>
    </row>
    <row r="95" spans="1:8" ht="15" customHeight="1" x14ac:dyDescent="0.2">
      <c r="A95" s="6" t="s">
        <v>42</v>
      </c>
      <c r="B95" s="25" t="s">
        <v>40</v>
      </c>
      <c r="C95" s="64" t="s">
        <v>47</v>
      </c>
      <c r="D95" s="83"/>
      <c r="E95" s="57"/>
      <c r="F95" s="57"/>
      <c r="H95" s="34"/>
    </row>
    <row r="96" spans="1:8" ht="15" customHeight="1" x14ac:dyDescent="0.2">
      <c r="A96" s="4"/>
      <c r="B96" s="9">
        <v>3</v>
      </c>
      <c r="C96" s="64" t="s">
        <v>15</v>
      </c>
      <c r="D96" s="46">
        <f t="shared" ref="D96" si="13">SUM(D97+D102)</f>
        <v>109800</v>
      </c>
      <c r="E96" s="46">
        <f t="shared" ref="E96:F96" si="14">SUM(E97+E102)</f>
        <v>109800</v>
      </c>
      <c r="F96" s="46">
        <f t="shared" si="14"/>
        <v>109800</v>
      </c>
      <c r="G96" s="37"/>
      <c r="H96" s="34"/>
    </row>
    <row r="97" spans="1:9" x14ac:dyDescent="0.2">
      <c r="A97" s="6"/>
      <c r="B97" s="40" t="s">
        <v>0</v>
      </c>
      <c r="C97" s="41" t="s">
        <v>16</v>
      </c>
      <c r="D97" s="46">
        <f>SUM(D98:D101)</f>
        <v>105800</v>
      </c>
      <c r="E97" s="43">
        <v>105800</v>
      </c>
      <c r="F97" s="43">
        <f>E97</f>
        <v>105800</v>
      </c>
    </row>
    <row r="98" spans="1:9" x14ac:dyDescent="0.2">
      <c r="A98" s="6"/>
      <c r="B98" s="39">
        <v>321</v>
      </c>
      <c r="C98" s="30" t="s">
        <v>30</v>
      </c>
      <c r="D98" s="55">
        <v>12500</v>
      </c>
      <c r="E98" s="58"/>
      <c r="F98" s="58"/>
    </row>
    <row r="99" spans="1:9" x14ac:dyDescent="0.2">
      <c r="A99" s="6"/>
      <c r="B99" s="39">
        <v>322</v>
      </c>
      <c r="C99" s="30" t="s">
        <v>18</v>
      </c>
      <c r="D99" s="55">
        <v>44220</v>
      </c>
      <c r="E99" s="58"/>
      <c r="F99" s="58"/>
    </row>
    <row r="100" spans="1:9" x14ac:dyDescent="0.2">
      <c r="A100" s="6"/>
      <c r="B100" s="39">
        <v>323</v>
      </c>
      <c r="C100" s="30" t="s">
        <v>31</v>
      </c>
      <c r="D100" s="55">
        <v>47000</v>
      </c>
      <c r="E100" s="58"/>
      <c r="F100" s="58"/>
    </row>
    <row r="101" spans="1:9" x14ac:dyDescent="0.2">
      <c r="A101" s="6"/>
      <c r="B101" s="39">
        <v>329</v>
      </c>
      <c r="C101" s="44" t="s">
        <v>13</v>
      </c>
      <c r="D101" s="55">
        <v>2080</v>
      </c>
      <c r="E101" s="58"/>
      <c r="F101" s="58"/>
    </row>
    <row r="102" spans="1:9" x14ac:dyDescent="0.2">
      <c r="A102" s="6"/>
      <c r="B102" s="40">
        <v>34</v>
      </c>
      <c r="C102" s="2" t="s">
        <v>34</v>
      </c>
      <c r="D102" s="46">
        <f>SUM(D103)</f>
        <v>4000</v>
      </c>
      <c r="E102" s="43">
        <v>4000</v>
      </c>
      <c r="F102" s="43">
        <f>E102</f>
        <v>4000</v>
      </c>
    </row>
    <row r="103" spans="1:9" x14ac:dyDescent="0.2">
      <c r="A103" s="6"/>
      <c r="B103" s="39">
        <v>343</v>
      </c>
      <c r="C103" s="44" t="s">
        <v>32</v>
      </c>
      <c r="D103" s="55">
        <v>4000</v>
      </c>
      <c r="E103" s="45"/>
      <c r="F103" s="45"/>
      <c r="I103" s="37"/>
    </row>
    <row r="104" spans="1:9" x14ac:dyDescent="0.2">
      <c r="A104" s="6"/>
      <c r="B104" s="35"/>
      <c r="C104" s="44"/>
      <c r="D104" s="85"/>
      <c r="E104" s="45"/>
      <c r="F104" s="45"/>
      <c r="I104" s="37"/>
    </row>
    <row r="105" spans="1:9" x14ac:dyDescent="0.2">
      <c r="A105" s="4">
        <v>48005</v>
      </c>
      <c r="B105" s="127" t="s">
        <v>165</v>
      </c>
      <c r="C105" s="128"/>
      <c r="D105" s="85"/>
      <c r="E105" s="45"/>
      <c r="F105" s="45"/>
      <c r="I105" s="37"/>
    </row>
    <row r="106" spans="1:9" x14ac:dyDescent="0.2">
      <c r="A106" s="6" t="s">
        <v>45</v>
      </c>
      <c r="B106" s="25" t="s">
        <v>40</v>
      </c>
      <c r="C106" s="2" t="s">
        <v>46</v>
      </c>
      <c r="D106" s="85"/>
      <c r="E106" s="45"/>
      <c r="F106" s="45"/>
      <c r="I106" s="37"/>
    </row>
    <row r="107" spans="1:9" x14ac:dyDescent="0.2">
      <c r="A107" s="4"/>
      <c r="B107" s="11">
        <v>3</v>
      </c>
      <c r="C107" s="64" t="s">
        <v>15</v>
      </c>
      <c r="D107" s="46">
        <f>D108+D111</f>
        <v>390194</v>
      </c>
      <c r="E107" s="46">
        <f>E108+E111</f>
        <v>390194</v>
      </c>
      <c r="F107" s="46">
        <f>F108+F111</f>
        <v>390194</v>
      </c>
      <c r="I107" s="37"/>
    </row>
    <row r="108" spans="1:9" x14ac:dyDescent="0.2">
      <c r="A108" s="4"/>
      <c r="B108" s="40" t="s">
        <v>0</v>
      </c>
      <c r="C108" s="41" t="s">
        <v>16</v>
      </c>
      <c r="D108" s="46">
        <f>SUM(D109:D110)</f>
        <v>4500</v>
      </c>
      <c r="E108" s="43">
        <v>4500</v>
      </c>
      <c r="F108" s="43">
        <f>E108</f>
        <v>4500</v>
      </c>
      <c r="I108" s="37"/>
    </row>
    <row r="109" spans="1:9" x14ac:dyDescent="0.2">
      <c r="A109" s="4"/>
      <c r="B109" s="26">
        <v>322</v>
      </c>
      <c r="C109" s="27" t="s">
        <v>18</v>
      </c>
      <c r="D109" s="55">
        <v>0</v>
      </c>
      <c r="E109" s="43"/>
      <c r="F109" s="43"/>
      <c r="I109" s="37"/>
    </row>
    <row r="110" spans="1:9" x14ac:dyDescent="0.2">
      <c r="A110" s="4"/>
      <c r="B110" s="35">
        <v>323</v>
      </c>
      <c r="C110" s="30" t="s">
        <v>38</v>
      </c>
      <c r="D110" s="55">
        <v>4500</v>
      </c>
      <c r="E110" s="45"/>
      <c r="F110" s="45"/>
      <c r="I110" s="37"/>
    </row>
    <row r="111" spans="1:9" x14ac:dyDescent="0.2">
      <c r="A111" s="6"/>
      <c r="B111" s="11">
        <v>37</v>
      </c>
      <c r="C111" s="2" t="s">
        <v>89</v>
      </c>
      <c r="D111" s="46">
        <f>D112</f>
        <v>385694</v>
      </c>
      <c r="E111" s="46">
        <v>385694</v>
      </c>
      <c r="F111" s="46">
        <f>E111</f>
        <v>385694</v>
      </c>
    </row>
    <row r="112" spans="1:9" x14ac:dyDescent="0.2">
      <c r="A112" s="6"/>
      <c r="B112" s="26">
        <v>372</v>
      </c>
      <c r="C112" s="44" t="s">
        <v>33</v>
      </c>
      <c r="D112" s="55">
        <v>385694</v>
      </c>
      <c r="E112" s="46"/>
      <c r="F112" s="46"/>
    </row>
    <row r="113" spans="1:6" x14ac:dyDescent="0.2">
      <c r="A113" s="6"/>
      <c r="B113" s="35"/>
      <c r="C113" s="47"/>
      <c r="D113" s="85"/>
      <c r="E113" s="46"/>
      <c r="F113" s="46"/>
    </row>
    <row r="114" spans="1:6" ht="12.75" customHeight="1" x14ac:dyDescent="0.2">
      <c r="A114" s="4">
        <v>2102</v>
      </c>
      <c r="B114" s="48" t="s">
        <v>49</v>
      </c>
      <c r="C114" s="12" t="s">
        <v>50</v>
      </c>
      <c r="D114" s="85"/>
      <c r="E114" s="46"/>
      <c r="F114" s="46"/>
    </row>
    <row r="115" spans="1:6" x14ac:dyDescent="0.2">
      <c r="A115" s="4">
        <v>11001</v>
      </c>
      <c r="B115" s="127" t="s">
        <v>164</v>
      </c>
      <c r="C115" s="128"/>
      <c r="D115" s="85"/>
      <c r="E115" s="46"/>
      <c r="F115" s="46"/>
    </row>
    <row r="116" spans="1:6" x14ac:dyDescent="0.2">
      <c r="A116" s="6" t="s">
        <v>51</v>
      </c>
      <c r="B116" s="25" t="s">
        <v>40</v>
      </c>
      <c r="C116" s="13" t="s">
        <v>52</v>
      </c>
      <c r="D116" s="85"/>
      <c r="E116" s="46"/>
      <c r="F116" s="46"/>
    </row>
    <row r="117" spans="1:6" x14ac:dyDescent="0.2">
      <c r="A117" s="6"/>
      <c r="B117" s="11">
        <v>3</v>
      </c>
      <c r="C117" s="64" t="s">
        <v>15</v>
      </c>
      <c r="D117" s="46">
        <f t="shared" ref="D117" si="15">D118+D122</f>
        <v>138451.64000000001</v>
      </c>
      <c r="E117" s="46">
        <f t="shared" ref="E117:F117" si="16">E118+E122</f>
        <v>138451.64000000001</v>
      </c>
      <c r="F117" s="46">
        <f t="shared" si="16"/>
        <v>138451.64000000001</v>
      </c>
    </row>
    <row r="118" spans="1:6" x14ac:dyDescent="0.2">
      <c r="A118" s="6"/>
      <c r="B118" s="40" t="s">
        <v>0</v>
      </c>
      <c r="C118" s="41" t="s">
        <v>16</v>
      </c>
      <c r="D118" s="46">
        <f>SUM(D119:D121)</f>
        <v>138451.64000000001</v>
      </c>
      <c r="E118" s="43">
        <v>138451.64000000001</v>
      </c>
      <c r="F118" s="46">
        <f>E118</f>
        <v>138451.64000000001</v>
      </c>
    </row>
    <row r="119" spans="1:6" x14ac:dyDescent="0.2">
      <c r="A119" s="6"/>
      <c r="B119" s="26">
        <v>322</v>
      </c>
      <c r="C119" s="27" t="s">
        <v>18</v>
      </c>
      <c r="D119" s="55">
        <v>120000</v>
      </c>
      <c r="E119" s="46"/>
      <c r="F119" s="46"/>
    </row>
    <row r="120" spans="1:6" x14ac:dyDescent="0.2">
      <c r="A120" s="6"/>
      <c r="B120" s="35">
        <v>323</v>
      </c>
      <c r="C120" s="30" t="s">
        <v>38</v>
      </c>
      <c r="D120" s="55">
        <v>6431.36</v>
      </c>
      <c r="E120" s="46"/>
      <c r="F120" s="46"/>
    </row>
    <row r="121" spans="1:6" x14ac:dyDescent="0.2">
      <c r="A121" s="6"/>
      <c r="B121" s="26">
        <v>329</v>
      </c>
      <c r="C121" s="27" t="s">
        <v>13</v>
      </c>
      <c r="D121" s="55">
        <v>12020.28</v>
      </c>
      <c r="E121" s="46"/>
      <c r="F121" s="46"/>
    </row>
    <row r="122" spans="1:6" x14ac:dyDescent="0.2">
      <c r="A122" s="6"/>
      <c r="B122" s="11">
        <v>37</v>
      </c>
      <c r="C122" s="2" t="s">
        <v>89</v>
      </c>
      <c r="D122" s="83">
        <f>D123</f>
        <v>0</v>
      </c>
      <c r="E122" s="46"/>
      <c r="F122" s="46">
        <f>E122</f>
        <v>0</v>
      </c>
    </row>
    <row r="123" spans="1:6" x14ac:dyDescent="0.2">
      <c r="A123" s="6"/>
      <c r="B123" s="26">
        <v>372</v>
      </c>
      <c r="C123" s="44" t="s">
        <v>33</v>
      </c>
      <c r="D123" s="85"/>
      <c r="E123" s="46"/>
      <c r="F123" s="46"/>
    </row>
    <row r="124" spans="1:6" hidden="1" x14ac:dyDescent="0.2">
      <c r="A124" s="6"/>
      <c r="B124" s="26"/>
      <c r="C124" s="13"/>
      <c r="D124" s="85"/>
      <c r="E124" s="46"/>
      <c r="F124" s="46"/>
    </row>
    <row r="125" spans="1:6" hidden="1" x14ac:dyDescent="0.2">
      <c r="A125" s="6"/>
      <c r="B125" s="11" t="s">
        <v>43</v>
      </c>
      <c r="C125" s="10" t="s">
        <v>44</v>
      </c>
      <c r="D125" s="85"/>
      <c r="E125" s="46"/>
      <c r="F125" s="46"/>
    </row>
    <row r="126" spans="1:6" hidden="1" x14ac:dyDescent="0.2">
      <c r="A126" s="6" t="s">
        <v>94</v>
      </c>
      <c r="B126" s="25" t="s">
        <v>40</v>
      </c>
      <c r="C126" s="12" t="s">
        <v>95</v>
      </c>
      <c r="D126" s="85"/>
      <c r="E126" s="46"/>
      <c r="F126" s="46"/>
    </row>
    <row r="127" spans="1:6" hidden="1" x14ac:dyDescent="0.2">
      <c r="A127" s="6"/>
      <c r="B127" s="40">
        <v>3</v>
      </c>
      <c r="C127" s="2" t="s">
        <v>15</v>
      </c>
      <c r="D127" s="83">
        <f>D128</f>
        <v>0</v>
      </c>
      <c r="E127" s="46"/>
      <c r="F127" s="46"/>
    </row>
    <row r="128" spans="1:6" hidden="1" x14ac:dyDescent="0.2">
      <c r="A128" s="6"/>
      <c r="B128" s="40">
        <v>32</v>
      </c>
      <c r="C128" s="2" t="s">
        <v>37</v>
      </c>
      <c r="D128" s="83">
        <f>SUM(D129:D130)</f>
        <v>0</v>
      </c>
      <c r="E128" s="43"/>
      <c r="F128" s="46">
        <f>E128</f>
        <v>0</v>
      </c>
    </row>
    <row r="129" spans="1:6" hidden="1" x14ac:dyDescent="0.2">
      <c r="A129" s="6"/>
      <c r="B129" s="39">
        <v>321</v>
      </c>
      <c r="C129" s="30" t="s">
        <v>30</v>
      </c>
      <c r="D129" s="85">
        <v>0</v>
      </c>
      <c r="E129" s="46"/>
      <c r="F129" s="46"/>
    </row>
    <row r="130" spans="1:6" hidden="1" x14ac:dyDescent="0.2">
      <c r="A130" s="6"/>
      <c r="B130" s="35">
        <v>323</v>
      </c>
      <c r="C130" s="30" t="s">
        <v>38</v>
      </c>
      <c r="D130" s="85">
        <v>0</v>
      </c>
      <c r="E130" s="46"/>
      <c r="F130" s="46"/>
    </row>
    <row r="131" spans="1:6" hidden="1" x14ac:dyDescent="0.2">
      <c r="A131" s="6"/>
      <c r="B131" s="35"/>
      <c r="C131" s="42"/>
      <c r="D131" s="85"/>
      <c r="E131" s="46"/>
      <c r="F131" s="46"/>
    </row>
    <row r="132" spans="1:6" hidden="1" x14ac:dyDescent="0.2">
      <c r="A132" s="6" t="s">
        <v>139</v>
      </c>
      <c r="B132" s="25" t="s">
        <v>40</v>
      </c>
      <c r="C132" s="12" t="s">
        <v>91</v>
      </c>
      <c r="D132" s="85"/>
      <c r="E132" s="46"/>
      <c r="F132" s="46"/>
    </row>
    <row r="133" spans="1:6" hidden="1" x14ac:dyDescent="0.2">
      <c r="A133" s="6"/>
      <c r="B133" s="40">
        <v>3</v>
      </c>
      <c r="C133" s="2" t="s">
        <v>15</v>
      </c>
      <c r="D133" s="83">
        <f t="shared" ref="D133:F133" si="17">D134</f>
        <v>0</v>
      </c>
      <c r="E133" s="46">
        <f t="shared" si="17"/>
        <v>0</v>
      </c>
      <c r="F133" s="46">
        <f t="shared" si="17"/>
        <v>0</v>
      </c>
    </row>
    <row r="134" spans="1:6" hidden="1" x14ac:dyDescent="0.2">
      <c r="A134" s="6"/>
      <c r="B134" s="40">
        <v>32</v>
      </c>
      <c r="C134" s="2" t="s">
        <v>37</v>
      </c>
      <c r="D134" s="83">
        <f>SUM(D135:D137)</f>
        <v>0</v>
      </c>
      <c r="E134" s="43"/>
      <c r="F134" s="46"/>
    </row>
    <row r="135" spans="1:6" hidden="1" x14ac:dyDescent="0.2">
      <c r="A135" s="6"/>
      <c r="B135" s="39">
        <v>321</v>
      </c>
      <c r="C135" s="30" t="s">
        <v>30</v>
      </c>
      <c r="D135" s="85">
        <v>0</v>
      </c>
      <c r="E135" s="43"/>
      <c r="F135" s="46"/>
    </row>
    <row r="136" spans="1:6" hidden="1" x14ac:dyDescent="0.2">
      <c r="A136" s="6"/>
      <c r="B136" s="35">
        <v>323</v>
      </c>
      <c r="C136" s="30" t="s">
        <v>38</v>
      </c>
      <c r="D136" s="85">
        <v>0</v>
      </c>
      <c r="E136" s="43"/>
      <c r="F136" s="46"/>
    </row>
    <row r="137" spans="1:6" hidden="1" x14ac:dyDescent="0.2">
      <c r="A137" s="6"/>
      <c r="B137" s="49">
        <v>329</v>
      </c>
      <c r="C137" s="27" t="s">
        <v>13</v>
      </c>
      <c r="D137" s="85">
        <v>0</v>
      </c>
      <c r="E137" s="46"/>
      <c r="F137" s="46"/>
    </row>
    <row r="138" spans="1:6" hidden="1" x14ac:dyDescent="0.2">
      <c r="A138" s="6"/>
      <c r="B138" s="40">
        <v>4</v>
      </c>
      <c r="C138" s="41" t="s">
        <v>21</v>
      </c>
      <c r="D138" s="83">
        <f>D139</f>
        <v>0</v>
      </c>
      <c r="E138" s="46"/>
      <c r="F138" s="46"/>
    </row>
    <row r="139" spans="1:6" hidden="1" x14ac:dyDescent="0.2">
      <c r="A139" s="6"/>
      <c r="B139" s="40">
        <v>42</v>
      </c>
      <c r="C139" s="52" t="s">
        <v>35</v>
      </c>
      <c r="D139" s="83">
        <f>SUM(D140)</f>
        <v>0</v>
      </c>
      <c r="E139" s="46"/>
      <c r="F139" s="46"/>
    </row>
    <row r="140" spans="1:6" hidden="1" x14ac:dyDescent="0.2">
      <c r="A140" s="6"/>
      <c r="B140" s="39">
        <v>422</v>
      </c>
      <c r="C140" s="30" t="s">
        <v>36</v>
      </c>
      <c r="D140" s="85">
        <v>0</v>
      </c>
      <c r="E140" s="46"/>
      <c r="F140" s="46"/>
    </row>
    <row r="141" spans="1:6" hidden="1" x14ac:dyDescent="0.2">
      <c r="A141" s="6"/>
      <c r="B141" s="35"/>
      <c r="C141" s="47"/>
      <c r="D141" s="85"/>
      <c r="E141" s="46"/>
      <c r="F141" s="46"/>
    </row>
    <row r="142" spans="1:6" hidden="1" x14ac:dyDescent="0.2">
      <c r="A142" s="6">
        <v>58300</v>
      </c>
      <c r="B142" s="11" t="s">
        <v>43</v>
      </c>
      <c r="C142" s="10" t="s">
        <v>44</v>
      </c>
      <c r="D142" s="85"/>
      <c r="E142" s="46"/>
      <c r="F142" s="46"/>
    </row>
    <row r="143" spans="1:6" ht="14.25" hidden="1" customHeight="1" x14ac:dyDescent="0.2">
      <c r="A143" s="6" t="s">
        <v>48</v>
      </c>
      <c r="B143" s="25" t="s">
        <v>40</v>
      </c>
      <c r="C143" s="12" t="s">
        <v>64</v>
      </c>
      <c r="D143" s="85"/>
      <c r="E143" s="46"/>
      <c r="F143" s="46"/>
    </row>
    <row r="144" spans="1:6" hidden="1" x14ac:dyDescent="0.2">
      <c r="A144" s="6"/>
      <c r="B144" s="40">
        <v>3</v>
      </c>
      <c r="C144" s="2" t="s">
        <v>15</v>
      </c>
      <c r="D144" s="83">
        <f>D145</f>
        <v>0</v>
      </c>
      <c r="E144" s="46">
        <f>E145</f>
        <v>0</v>
      </c>
      <c r="F144" s="46">
        <f>E144</f>
        <v>0</v>
      </c>
    </row>
    <row r="145" spans="1:8" hidden="1" x14ac:dyDescent="0.2">
      <c r="A145" s="6"/>
      <c r="B145" s="40">
        <v>32</v>
      </c>
      <c r="C145" s="2" t="s">
        <v>37</v>
      </c>
      <c r="D145" s="83">
        <f>D146</f>
        <v>0</v>
      </c>
      <c r="E145" s="46"/>
      <c r="F145" s="46">
        <f>E145</f>
        <v>0</v>
      </c>
    </row>
    <row r="146" spans="1:8" hidden="1" x14ac:dyDescent="0.2">
      <c r="A146" s="6"/>
      <c r="B146" s="39">
        <v>322</v>
      </c>
      <c r="C146" s="44" t="s">
        <v>18</v>
      </c>
      <c r="D146" s="85">
        <v>0</v>
      </c>
      <c r="E146" s="46"/>
      <c r="F146" s="46"/>
    </row>
    <row r="147" spans="1:8" x14ac:dyDescent="0.2">
      <c r="A147" s="6"/>
      <c r="B147" s="35"/>
      <c r="C147" s="47"/>
      <c r="D147" s="85"/>
      <c r="E147" s="46"/>
      <c r="F147" s="46"/>
    </row>
    <row r="148" spans="1:8" ht="14.25" customHeight="1" x14ac:dyDescent="0.2">
      <c r="A148" s="6" t="s">
        <v>48</v>
      </c>
      <c r="B148" s="25" t="s">
        <v>40</v>
      </c>
      <c r="C148" s="12" t="s">
        <v>65</v>
      </c>
      <c r="D148" s="85"/>
      <c r="E148" s="46"/>
      <c r="F148" s="46"/>
    </row>
    <row r="149" spans="1:8" x14ac:dyDescent="0.2">
      <c r="A149" s="6">
        <v>55431</v>
      </c>
      <c r="B149" s="40">
        <v>3</v>
      </c>
      <c r="C149" s="2" t="s">
        <v>15</v>
      </c>
      <c r="D149" s="46">
        <f t="shared" ref="D149:F150" si="18">D150</f>
        <v>75000</v>
      </c>
      <c r="E149" s="46">
        <f t="shared" si="18"/>
        <v>75000</v>
      </c>
      <c r="F149" s="46">
        <f t="shared" si="18"/>
        <v>75000</v>
      </c>
    </row>
    <row r="150" spans="1:8" x14ac:dyDescent="0.2">
      <c r="A150" s="6"/>
      <c r="B150" s="40">
        <v>32</v>
      </c>
      <c r="C150" s="2" t="s">
        <v>37</v>
      </c>
      <c r="D150" s="46">
        <f t="shared" si="18"/>
        <v>75000</v>
      </c>
      <c r="E150" s="46">
        <v>75000</v>
      </c>
      <c r="F150" s="46">
        <f>E150</f>
        <v>75000</v>
      </c>
    </row>
    <row r="151" spans="1:8" x14ac:dyDescent="0.2">
      <c r="A151" s="6"/>
      <c r="B151" s="39">
        <v>322</v>
      </c>
      <c r="C151" s="44" t="s">
        <v>18</v>
      </c>
      <c r="D151" s="55">
        <v>75000</v>
      </c>
      <c r="E151" s="46"/>
      <c r="F151" s="46"/>
    </row>
    <row r="152" spans="1:8" x14ac:dyDescent="0.2">
      <c r="A152" s="6"/>
      <c r="B152" s="35"/>
      <c r="C152" s="47"/>
      <c r="D152" s="85"/>
      <c r="E152" s="55"/>
      <c r="F152" s="59"/>
      <c r="G152" s="50"/>
      <c r="H152" s="51"/>
    </row>
    <row r="153" spans="1:8" x14ac:dyDescent="0.2">
      <c r="A153" s="6" t="s">
        <v>99</v>
      </c>
      <c r="B153" s="25" t="s">
        <v>40</v>
      </c>
      <c r="C153" s="12" t="s">
        <v>100</v>
      </c>
      <c r="D153" s="85"/>
      <c r="E153" s="55"/>
      <c r="F153" s="59"/>
      <c r="G153" s="50"/>
      <c r="H153" s="51"/>
    </row>
    <row r="154" spans="1:8" x14ac:dyDescent="0.2">
      <c r="A154" s="6">
        <v>55431</v>
      </c>
      <c r="B154" s="4">
        <v>3</v>
      </c>
      <c r="C154" s="63" t="s">
        <v>15</v>
      </c>
      <c r="D154" s="46">
        <f t="shared" ref="D154" si="19">D155+D159</f>
        <v>14400</v>
      </c>
      <c r="E154" s="46">
        <f t="shared" ref="E154:F154" si="20">E155+E159</f>
        <v>14400</v>
      </c>
      <c r="F154" s="46">
        <f t="shared" si="20"/>
        <v>14400</v>
      </c>
      <c r="G154" s="50"/>
      <c r="H154" s="51"/>
    </row>
    <row r="155" spans="1:8" x14ac:dyDescent="0.2">
      <c r="A155" s="6"/>
      <c r="B155" s="4">
        <v>31</v>
      </c>
      <c r="C155" s="4" t="s">
        <v>25</v>
      </c>
      <c r="D155" s="46">
        <f>SUM(D156:D158)</f>
        <v>11000</v>
      </c>
      <c r="E155" s="46">
        <v>11000</v>
      </c>
      <c r="F155" s="60">
        <f>E155</f>
        <v>11000</v>
      </c>
      <c r="G155" s="50"/>
      <c r="H155" s="51"/>
    </row>
    <row r="156" spans="1:8" x14ac:dyDescent="0.2">
      <c r="A156" s="6"/>
      <c r="B156" s="39">
        <v>311</v>
      </c>
      <c r="C156" s="30" t="s">
        <v>14</v>
      </c>
      <c r="D156" s="55">
        <v>9053.33</v>
      </c>
      <c r="E156" s="46"/>
      <c r="F156" s="60"/>
      <c r="G156" s="50"/>
      <c r="H156" s="51"/>
    </row>
    <row r="157" spans="1:8" x14ac:dyDescent="0.2">
      <c r="A157" s="6"/>
      <c r="B157" s="39">
        <v>312</v>
      </c>
      <c r="C157" s="30" t="s">
        <v>103</v>
      </c>
      <c r="D157" s="55">
        <v>480</v>
      </c>
      <c r="E157" s="46"/>
      <c r="F157" s="60"/>
      <c r="G157" s="50"/>
      <c r="H157" s="51"/>
    </row>
    <row r="158" spans="1:8" x14ac:dyDescent="0.2">
      <c r="A158" s="6"/>
      <c r="B158" s="39">
        <v>313</v>
      </c>
      <c r="C158" s="30" t="s">
        <v>26</v>
      </c>
      <c r="D158" s="55">
        <v>1466.67</v>
      </c>
      <c r="E158" s="46"/>
      <c r="F158" s="60"/>
      <c r="G158" s="50"/>
      <c r="H158" s="51"/>
    </row>
    <row r="159" spans="1:8" x14ac:dyDescent="0.2">
      <c r="A159" s="6"/>
      <c r="B159" s="40">
        <v>32</v>
      </c>
      <c r="C159" s="41" t="s">
        <v>16</v>
      </c>
      <c r="D159" s="46">
        <f>SUM(D160:D161)</f>
        <v>3400</v>
      </c>
      <c r="E159" s="46">
        <v>3400</v>
      </c>
      <c r="F159" s="60">
        <f>E159</f>
        <v>3400</v>
      </c>
      <c r="G159" s="50"/>
      <c r="H159" s="51"/>
    </row>
    <row r="160" spans="1:8" x14ac:dyDescent="0.2">
      <c r="A160" s="6"/>
      <c r="B160" s="39">
        <v>321</v>
      </c>
      <c r="C160" s="30" t="s">
        <v>27</v>
      </c>
      <c r="D160" s="55">
        <v>1000</v>
      </c>
      <c r="E160" s="46"/>
      <c r="F160" s="60"/>
      <c r="G160" s="50"/>
      <c r="H160" s="51"/>
    </row>
    <row r="161" spans="1:8" x14ac:dyDescent="0.2">
      <c r="A161" s="6"/>
      <c r="B161" s="39">
        <v>322</v>
      </c>
      <c r="C161" s="44" t="s">
        <v>18</v>
      </c>
      <c r="D161" s="55">
        <v>2400</v>
      </c>
      <c r="E161" s="46"/>
      <c r="F161" s="60"/>
      <c r="G161" s="50"/>
      <c r="H161" s="51"/>
    </row>
    <row r="162" spans="1:8" x14ac:dyDescent="0.2">
      <c r="A162" s="6"/>
      <c r="B162" s="35"/>
      <c r="C162" s="47"/>
      <c r="D162" s="55"/>
      <c r="E162" s="46"/>
      <c r="F162" s="60"/>
      <c r="G162" s="50"/>
      <c r="H162" s="51"/>
    </row>
    <row r="163" spans="1:8" x14ac:dyDescent="0.2">
      <c r="A163" s="6" t="s">
        <v>99</v>
      </c>
      <c r="B163" s="25" t="s">
        <v>40</v>
      </c>
      <c r="C163" s="12" t="s">
        <v>101</v>
      </c>
      <c r="D163" s="55"/>
      <c r="E163" s="46"/>
      <c r="F163" s="60"/>
      <c r="G163" s="50"/>
      <c r="H163" s="51"/>
    </row>
    <row r="164" spans="1:8" x14ac:dyDescent="0.2">
      <c r="A164" s="6">
        <v>55348</v>
      </c>
      <c r="B164" s="4">
        <v>3</v>
      </c>
      <c r="C164" s="63" t="s">
        <v>15</v>
      </c>
      <c r="D164" s="46">
        <f t="shared" ref="D164" si="21">D165+D169</f>
        <v>36000</v>
      </c>
      <c r="E164" s="46">
        <f t="shared" ref="E164:F164" si="22">E165+E169</f>
        <v>36000</v>
      </c>
      <c r="F164" s="46">
        <f t="shared" si="22"/>
        <v>36000</v>
      </c>
      <c r="G164" s="50"/>
      <c r="H164" s="51"/>
    </row>
    <row r="165" spans="1:8" x14ac:dyDescent="0.2">
      <c r="A165" s="6"/>
      <c r="B165" s="4">
        <v>31</v>
      </c>
      <c r="C165" s="4" t="s">
        <v>25</v>
      </c>
      <c r="D165" s="46">
        <f>SUM(D166:D168)</f>
        <v>27500</v>
      </c>
      <c r="E165" s="46">
        <v>27500</v>
      </c>
      <c r="F165" s="60">
        <f>E165</f>
        <v>27500</v>
      </c>
      <c r="G165" s="50"/>
      <c r="H165" s="51"/>
    </row>
    <row r="166" spans="1:8" x14ac:dyDescent="0.2">
      <c r="A166" s="6"/>
      <c r="B166" s="39">
        <v>311</v>
      </c>
      <c r="C166" s="30" t="s">
        <v>14</v>
      </c>
      <c r="D166" s="55">
        <v>22633.33</v>
      </c>
      <c r="E166" s="46"/>
      <c r="F166" s="60"/>
      <c r="G166" s="50"/>
      <c r="H166" s="51"/>
    </row>
    <row r="167" spans="1:8" x14ac:dyDescent="0.2">
      <c r="A167" s="6"/>
      <c r="B167" s="39">
        <v>312</v>
      </c>
      <c r="C167" s="30" t="s">
        <v>103</v>
      </c>
      <c r="D167" s="55">
        <v>1200</v>
      </c>
      <c r="E167" s="46"/>
      <c r="F167" s="60"/>
      <c r="G167" s="50"/>
      <c r="H167" s="51"/>
    </row>
    <row r="168" spans="1:8" x14ac:dyDescent="0.2">
      <c r="A168" s="6"/>
      <c r="B168" s="39">
        <v>313</v>
      </c>
      <c r="C168" s="30" t="s">
        <v>26</v>
      </c>
      <c r="D168" s="55">
        <v>3666.67</v>
      </c>
      <c r="E168" s="46"/>
      <c r="F168" s="60"/>
      <c r="G168" s="50"/>
      <c r="H168" s="51"/>
    </row>
    <row r="169" spans="1:8" x14ac:dyDescent="0.2">
      <c r="A169" s="6"/>
      <c r="B169" s="40">
        <v>32</v>
      </c>
      <c r="C169" s="41" t="s">
        <v>16</v>
      </c>
      <c r="D169" s="46">
        <f>SUM(D170:D171)</f>
        <v>8500</v>
      </c>
      <c r="E169" s="46">
        <v>8500</v>
      </c>
      <c r="F169" s="60">
        <f>E169</f>
        <v>8500</v>
      </c>
      <c r="G169" s="50"/>
      <c r="H169" s="51"/>
    </row>
    <row r="170" spans="1:8" x14ac:dyDescent="0.2">
      <c r="A170" s="6"/>
      <c r="B170" s="39">
        <v>321</v>
      </c>
      <c r="C170" s="30" t="s">
        <v>27</v>
      </c>
      <c r="D170" s="55">
        <v>2500</v>
      </c>
      <c r="E170" s="46"/>
      <c r="F170" s="60"/>
      <c r="G170" s="50"/>
      <c r="H170" s="51"/>
    </row>
    <row r="171" spans="1:8" x14ac:dyDescent="0.2">
      <c r="A171" s="6"/>
      <c r="B171" s="39">
        <v>322</v>
      </c>
      <c r="C171" s="44" t="s">
        <v>18</v>
      </c>
      <c r="D171" s="55">
        <v>6000</v>
      </c>
      <c r="E171" s="46"/>
      <c r="F171" s="60"/>
      <c r="G171" s="50"/>
      <c r="H171" s="51"/>
    </row>
    <row r="172" spans="1:8" x14ac:dyDescent="0.2">
      <c r="A172" s="6"/>
      <c r="B172" s="35"/>
      <c r="C172" s="47"/>
      <c r="D172" s="85"/>
      <c r="E172" s="46"/>
      <c r="F172" s="60"/>
      <c r="G172" s="50"/>
      <c r="H172" s="51"/>
    </row>
    <row r="173" spans="1:8" x14ac:dyDescent="0.2">
      <c r="A173" s="6" t="s">
        <v>99</v>
      </c>
      <c r="B173" s="25" t="s">
        <v>40</v>
      </c>
      <c r="C173" s="12" t="s">
        <v>102</v>
      </c>
      <c r="D173" s="85"/>
      <c r="E173" s="46"/>
      <c r="F173" s="60"/>
      <c r="G173" s="50"/>
      <c r="H173" s="51"/>
    </row>
    <row r="174" spans="1:8" x14ac:dyDescent="0.2">
      <c r="A174" s="6">
        <v>47300</v>
      </c>
      <c r="B174" s="4">
        <v>3</v>
      </c>
      <c r="C174" s="63" t="s">
        <v>15</v>
      </c>
      <c r="D174" s="46">
        <f t="shared" ref="D174" si="23">D175+D179</f>
        <v>57600</v>
      </c>
      <c r="E174" s="46">
        <f t="shared" ref="E174:F174" si="24">E175+E179</f>
        <v>57600</v>
      </c>
      <c r="F174" s="46">
        <f t="shared" si="24"/>
        <v>57600</v>
      </c>
      <c r="G174" s="50"/>
      <c r="H174" s="51"/>
    </row>
    <row r="175" spans="1:8" x14ac:dyDescent="0.2">
      <c r="A175" s="6"/>
      <c r="B175" s="4">
        <v>31</v>
      </c>
      <c r="C175" s="4" t="s">
        <v>25</v>
      </c>
      <c r="D175" s="46">
        <f>SUM(D176:D178)</f>
        <v>44000</v>
      </c>
      <c r="E175" s="46">
        <v>44000</v>
      </c>
      <c r="F175" s="60">
        <f>E175</f>
        <v>44000</v>
      </c>
      <c r="G175" s="50"/>
      <c r="H175" s="51"/>
    </row>
    <row r="176" spans="1:8" x14ac:dyDescent="0.2">
      <c r="A176" s="6"/>
      <c r="B176" s="39">
        <v>311</v>
      </c>
      <c r="C176" s="30" t="s">
        <v>14</v>
      </c>
      <c r="D176" s="55">
        <v>36213.33</v>
      </c>
      <c r="E176" s="46"/>
      <c r="F176" s="60"/>
      <c r="G176" s="50"/>
      <c r="H176" s="51"/>
    </row>
    <row r="177" spans="1:8" x14ac:dyDescent="0.2">
      <c r="A177" s="6"/>
      <c r="B177" s="39">
        <v>312</v>
      </c>
      <c r="C177" s="30" t="s">
        <v>103</v>
      </c>
      <c r="D177" s="55">
        <v>1920</v>
      </c>
      <c r="E177" s="46"/>
      <c r="F177" s="60"/>
      <c r="G177" s="50"/>
      <c r="H177" s="51"/>
    </row>
    <row r="178" spans="1:8" x14ac:dyDescent="0.2">
      <c r="A178" s="6"/>
      <c r="B178" s="39">
        <v>313</v>
      </c>
      <c r="C178" s="30" t="s">
        <v>26</v>
      </c>
      <c r="D178" s="55">
        <v>5866.67</v>
      </c>
      <c r="E178" s="46"/>
      <c r="F178" s="60"/>
      <c r="G178" s="50"/>
      <c r="H178" s="51"/>
    </row>
    <row r="179" spans="1:8" x14ac:dyDescent="0.2">
      <c r="A179" s="6"/>
      <c r="B179" s="40">
        <v>32</v>
      </c>
      <c r="C179" s="41" t="s">
        <v>16</v>
      </c>
      <c r="D179" s="46">
        <f>SUM(D180:D181)</f>
        <v>13600</v>
      </c>
      <c r="E179" s="46">
        <v>13600</v>
      </c>
      <c r="F179" s="60">
        <f>E179</f>
        <v>13600</v>
      </c>
      <c r="G179" s="50"/>
      <c r="H179" s="51"/>
    </row>
    <row r="180" spans="1:8" x14ac:dyDescent="0.2">
      <c r="A180" s="6"/>
      <c r="B180" s="39">
        <v>321</v>
      </c>
      <c r="C180" s="30" t="s">
        <v>27</v>
      </c>
      <c r="D180" s="55">
        <v>4000</v>
      </c>
      <c r="E180" s="55"/>
      <c r="F180" s="59"/>
      <c r="G180" s="50"/>
      <c r="H180" s="51"/>
    </row>
    <row r="181" spans="1:8" x14ac:dyDescent="0.2">
      <c r="A181" s="6"/>
      <c r="B181" s="39">
        <v>322</v>
      </c>
      <c r="C181" s="44" t="s">
        <v>18</v>
      </c>
      <c r="D181" s="55">
        <v>9600</v>
      </c>
      <c r="E181" s="55"/>
      <c r="F181" s="59"/>
      <c r="G181" s="50"/>
      <c r="H181" s="51"/>
    </row>
    <row r="182" spans="1:8" x14ac:dyDescent="0.2">
      <c r="A182" s="6"/>
      <c r="B182" s="35"/>
      <c r="C182" s="47"/>
      <c r="D182" s="85"/>
      <c r="E182" s="55"/>
      <c r="F182" s="59"/>
      <c r="G182" s="50"/>
      <c r="H182" s="51"/>
    </row>
    <row r="183" spans="1:8" x14ac:dyDescent="0.2">
      <c r="A183" s="6" t="s">
        <v>90</v>
      </c>
      <c r="B183" s="25" t="s">
        <v>40</v>
      </c>
      <c r="C183" s="12" t="s">
        <v>96</v>
      </c>
      <c r="D183" s="85"/>
      <c r="E183" s="55"/>
      <c r="F183" s="59"/>
      <c r="G183" s="50"/>
      <c r="H183" s="51"/>
    </row>
    <row r="184" spans="1:8" x14ac:dyDescent="0.2">
      <c r="A184" s="6">
        <v>55431</v>
      </c>
      <c r="B184" s="40">
        <v>3</v>
      </c>
      <c r="C184" s="2" t="s">
        <v>15</v>
      </c>
      <c r="D184" s="46">
        <f t="shared" ref="D184:F184" si="25">D185</f>
        <v>4000</v>
      </c>
      <c r="E184" s="46">
        <f t="shared" si="25"/>
        <v>4000</v>
      </c>
      <c r="F184" s="46">
        <f t="shared" si="25"/>
        <v>4000</v>
      </c>
      <c r="G184" s="50"/>
      <c r="H184" s="51"/>
    </row>
    <row r="185" spans="1:8" x14ac:dyDescent="0.2">
      <c r="A185" s="6"/>
      <c r="B185" s="40">
        <v>32</v>
      </c>
      <c r="C185" s="2" t="s">
        <v>37</v>
      </c>
      <c r="D185" s="46">
        <f>SUM(D186:D187)</f>
        <v>4000</v>
      </c>
      <c r="E185" s="46">
        <v>4000</v>
      </c>
      <c r="F185" s="46">
        <f>E185</f>
        <v>4000</v>
      </c>
      <c r="G185" s="50"/>
      <c r="H185" s="51"/>
    </row>
    <row r="186" spans="1:8" x14ac:dyDescent="0.2">
      <c r="A186" s="6"/>
      <c r="B186" s="35">
        <v>323</v>
      </c>
      <c r="C186" s="47" t="s">
        <v>31</v>
      </c>
      <c r="D186" s="55">
        <v>0</v>
      </c>
      <c r="E186" s="46"/>
      <c r="F186" s="60"/>
      <c r="G186" s="50"/>
      <c r="H186" s="51"/>
    </row>
    <row r="187" spans="1:8" x14ac:dyDescent="0.2">
      <c r="A187" s="6"/>
      <c r="B187" s="26">
        <v>329</v>
      </c>
      <c r="C187" s="27" t="s">
        <v>13</v>
      </c>
      <c r="D187" s="55">
        <v>4000</v>
      </c>
      <c r="E187" s="55"/>
      <c r="F187" s="59"/>
      <c r="G187" s="50"/>
      <c r="H187" s="51"/>
    </row>
    <row r="188" spans="1:8" x14ac:dyDescent="0.2">
      <c r="A188" s="6"/>
      <c r="B188" s="35"/>
      <c r="C188" s="47"/>
      <c r="D188" s="85"/>
      <c r="E188" s="55"/>
      <c r="F188" s="59"/>
      <c r="G188" s="50"/>
      <c r="H188" s="51"/>
    </row>
    <row r="189" spans="1:8" x14ac:dyDescent="0.2">
      <c r="A189" s="6" t="s">
        <v>57</v>
      </c>
      <c r="B189" s="25" t="s">
        <v>40</v>
      </c>
      <c r="C189" s="12" t="s">
        <v>58</v>
      </c>
      <c r="D189" s="85"/>
      <c r="E189" s="55"/>
      <c r="F189" s="59"/>
      <c r="G189" s="50"/>
      <c r="H189" s="51"/>
    </row>
    <row r="190" spans="1:8" x14ac:dyDescent="0.2">
      <c r="A190" s="6">
        <v>55431</v>
      </c>
      <c r="B190" s="40">
        <v>3</v>
      </c>
      <c r="C190" s="2" t="s">
        <v>15</v>
      </c>
      <c r="D190" s="46">
        <f t="shared" ref="D190:F190" si="26">D191</f>
        <v>5000</v>
      </c>
      <c r="E190" s="46">
        <f t="shared" si="26"/>
        <v>5000</v>
      </c>
      <c r="F190" s="46">
        <f t="shared" si="26"/>
        <v>5000</v>
      </c>
      <c r="G190" s="50"/>
      <c r="H190" s="51"/>
    </row>
    <row r="191" spans="1:8" x14ac:dyDescent="0.2">
      <c r="A191" s="6"/>
      <c r="B191" s="40">
        <v>32</v>
      </c>
      <c r="C191" s="2" t="s">
        <v>37</v>
      </c>
      <c r="D191" s="46">
        <f>D192</f>
        <v>5000</v>
      </c>
      <c r="E191" s="46">
        <v>5000</v>
      </c>
      <c r="F191" s="46">
        <f>E191</f>
        <v>5000</v>
      </c>
      <c r="G191" s="50"/>
      <c r="H191" s="51"/>
    </row>
    <row r="192" spans="1:8" x14ac:dyDescent="0.2">
      <c r="A192" s="6"/>
      <c r="B192" s="26">
        <v>329</v>
      </c>
      <c r="C192" s="27" t="s">
        <v>13</v>
      </c>
      <c r="D192" s="55">
        <v>5000</v>
      </c>
      <c r="E192" s="55"/>
      <c r="F192" s="59"/>
      <c r="G192" s="50"/>
      <c r="H192" s="51"/>
    </row>
    <row r="193" spans="1:8" x14ac:dyDescent="0.2">
      <c r="A193" s="6"/>
      <c r="B193" s="26"/>
      <c r="C193" s="27"/>
      <c r="D193" s="55"/>
      <c r="E193" s="55"/>
      <c r="F193" s="59"/>
      <c r="G193" s="50"/>
      <c r="H193" s="51"/>
    </row>
    <row r="194" spans="1:8" x14ac:dyDescent="0.2">
      <c r="A194" s="6" t="s">
        <v>97</v>
      </c>
      <c r="B194" s="25" t="s">
        <v>40</v>
      </c>
      <c r="C194" s="12" t="s">
        <v>166</v>
      </c>
      <c r="D194" s="55"/>
      <c r="E194" s="55"/>
      <c r="F194" s="59"/>
      <c r="G194" s="50"/>
      <c r="H194" s="51"/>
    </row>
    <row r="195" spans="1:8" x14ac:dyDescent="0.2">
      <c r="A195" s="6">
        <v>55431</v>
      </c>
      <c r="B195" s="40">
        <v>3</v>
      </c>
      <c r="C195" s="2" t="s">
        <v>15</v>
      </c>
      <c r="D195" s="46">
        <f t="shared" ref="D195:F195" si="27">D196</f>
        <v>3000</v>
      </c>
      <c r="E195" s="46">
        <f t="shared" si="27"/>
        <v>3000</v>
      </c>
      <c r="F195" s="46">
        <f t="shared" si="27"/>
        <v>3000</v>
      </c>
      <c r="G195" s="50"/>
      <c r="H195" s="51"/>
    </row>
    <row r="196" spans="1:8" x14ac:dyDescent="0.2">
      <c r="A196" s="6"/>
      <c r="B196" s="40">
        <v>32</v>
      </c>
      <c r="C196" s="2" t="s">
        <v>37</v>
      </c>
      <c r="D196" s="46">
        <f>D197</f>
        <v>3000</v>
      </c>
      <c r="E196" s="46">
        <v>3000</v>
      </c>
      <c r="F196" s="46">
        <f>E196</f>
        <v>3000</v>
      </c>
      <c r="G196" s="50"/>
      <c r="H196" s="51"/>
    </row>
    <row r="197" spans="1:8" x14ac:dyDescent="0.2">
      <c r="A197" s="6"/>
      <c r="B197" s="26">
        <v>329</v>
      </c>
      <c r="C197" s="27" t="s">
        <v>13</v>
      </c>
      <c r="D197" s="55">
        <v>3000</v>
      </c>
      <c r="E197" s="55"/>
      <c r="F197" s="59"/>
      <c r="G197" s="50"/>
      <c r="H197" s="51"/>
    </row>
    <row r="198" spans="1:8" s="88" customFormat="1" ht="12.75" customHeight="1" x14ac:dyDescent="0.2">
      <c r="A198" s="6"/>
      <c r="B198" s="26"/>
      <c r="C198" s="27"/>
      <c r="D198" s="55"/>
      <c r="E198" s="55"/>
      <c r="F198" s="59"/>
      <c r="G198" s="50"/>
      <c r="H198" s="51"/>
    </row>
    <row r="199" spans="1:8" s="88" customFormat="1" x14ac:dyDescent="0.2">
      <c r="A199" s="97" t="s">
        <v>92</v>
      </c>
      <c r="B199" s="115" t="s">
        <v>129</v>
      </c>
      <c r="C199" s="116"/>
      <c r="D199" s="55"/>
      <c r="E199" s="55"/>
      <c r="F199" s="59"/>
      <c r="G199" s="50"/>
      <c r="H199" s="51"/>
    </row>
    <row r="200" spans="1:8" s="88" customFormat="1" x14ac:dyDescent="0.2">
      <c r="A200" s="6"/>
      <c r="B200" s="40">
        <v>3</v>
      </c>
      <c r="C200" s="2" t="s">
        <v>15</v>
      </c>
      <c r="D200" s="46">
        <f>D201</f>
        <v>2800</v>
      </c>
      <c r="E200" s="55"/>
      <c r="F200" s="59"/>
      <c r="G200" s="50"/>
      <c r="H200" s="51"/>
    </row>
    <row r="201" spans="1:8" s="88" customFormat="1" x14ac:dyDescent="0.2">
      <c r="A201" s="6"/>
      <c r="B201" s="40">
        <v>32</v>
      </c>
      <c r="C201" s="2" t="s">
        <v>37</v>
      </c>
      <c r="D201" s="46">
        <f>SUM(D202:D203)</f>
        <v>2800</v>
      </c>
      <c r="E201" s="55"/>
      <c r="F201" s="59"/>
      <c r="G201" s="50"/>
      <c r="H201" s="51"/>
    </row>
    <row r="202" spans="1:8" s="88" customFormat="1" x14ac:dyDescent="0.2">
      <c r="A202" s="6"/>
      <c r="B202" s="39">
        <v>322</v>
      </c>
      <c r="C202" s="44" t="s">
        <v>18</v>
      </c>
      <c r="D202" s="55">
        <v>1050</v>
      </c>
      <c r="E202" s="55"/>
      <c r="F202" s="59"/>
      <c r="G202" s="50"/>
      <c r="H202" s="51"/>
    </row>
    <row r="203" spans="1:8" s="88" customFormat="1" x14ac:dyDescent="0.2">
      <c r="A203" s="6"/>
      <c r="B203" s="35">
        <v>323</v>
      </c>
      <c r="C203" s="47" t="s">
        <v>31</v>
      </c>
      <c r="D203" s="55">
        <v>1750</v>
      </c>
      <c r="E203" s="55"/>
      <c r="F203" s="59"/>
      <c r="G203" s="50"/>
      <c r="H203" s="51"/>
    </row>
    <row r="204" spans="1:8" s="88" customFormat="1" x14ac:dyDescent="0.2">
      <c r="A204" s="6"/>
      <c r="B204" s="40">
        <v>4</v>
      </c>
      <c r="C204" s="41" t="s">
        <v>21</v>
      </c>
      <c r="D204" s="46">
        <f>D205</f>
        <v>13200</v>
      </c>
      <c r="E204" s="55"/>
      <c r="F204" s="59"/>
      <c r="G204" s="50"/>
      <c r="H204" s="51"/>
    </row>
    <row r="205" spans="1:8" s="88" customFormat="1" x14ac:dyDescent="0.2">
      <c r="A205" s="6"/>
      <c r="B205" s="40">
        <v>42</v>
      </c>
      <c r="C205" s="52" t="s">
        <v>35</v>
      </c>
      <c r="D205" s="46">
        <f>SUM(D206:D208)</f>
        <v>13200</v>
      </c>
      <c r="E205" s="55"/>
      <c r="F205" s="59"/>
      <c r="G205" s="50"/>
      <c r="H205" s="51"/>
    </row>
    <row r="206" spans="1:8" s="88" customFormat="1" x14ac:dyDescent="0.2">
      <c r="A206" s="6"/>
      <c r="B206" s="39">
        <v>422</v>
      </c>
      <c r="C206" s="30" t="s">
        <v>36</v>
      </c>
      <c r="D206" s="55">
        <v>13200</v>
      </c>
      <c r="E206" s="55"/>
      <c r="F206" s="59"/>
      <c r="G206" s="50"/>
      <c r="H206" s="51"/>
    </row>
    <row r="207" spans="1:8" x14ac:dyDescent="0.2">
      <c r="A207" s="6"/>
      <c r="B207" s="26"/>
      <c r="C207" s="27"/>
      <c r="D207" s="55"/>
      <c r="E207" s="55"/>
      <c r="F207" s="59"/>
      <c r="G207" s="50"/>
      <c r="H207" s="51"/>
    </row>
    <row r="208" spans="1:8" x14ac:dyDescent="0.2">
      <c r="A208" s="6" t="s">
        <v>59</v>
      </c>
      <c r="B208" s="25" t="s">
        <v>40</v>
      </c>
      <c r="C208" s="12" t="s">
        <v>60</v>
      </c>
      <c r="D208" s="55"/>
      <c r="E208" s="55"/>
      <c r="F208" s="59"/>
      <c r="G208" s="50"/>
      <c r="H208" s="51"/>
    </row>
    <row r="209" spans="1:8" x14ac:dyDescent="0.2">
      <c r="A209" s="6">
        <v>55431</v>
      </c>
      <c r="B209" s="40">
        <v>3</v>
      </c>
      <c r="C209" s="2" t="s">
        <v>15</v>
      </c>
      <c r="D209" s="46">
        <f t="shared" ref="D209:F209" si="28">D210</f>
        <v>3000</v>
      </c>
      <c r="E209" s="46">
        <f t="shared" si="28"/>
        <v>3000</v>
      </c>
      <c r="F209" s="46">
        <f t="shared" si="28"/>
        <v>3000</v>
      </c>
      <c r="G209" s="50"/>
      <c r="H209" s="51"/>
    </row>
    <row r="210" spans="1:8" x14ac:dyDescent="0.2">
      <c r="A210" s="6"/>
      <c r="B210" s="40">
        <v>32</v>
      </c>
      <c r="C210" s="2" t="s">
        <v>37</v>
      </c>
      <c r="D210" s="46">
        <f>SUM(D211:D213)</f>
        <v>3000</v>
      </c>
      <c r="E210" s="46">
        <v>3000</v>
      </c>
      <c r="F210" s="46">
        <f>E210</f>
        <v>3000</v>
      </c>
      <c r="G210" s="50"/>
      <c r="H210" s="51"/>
    </row>
    <row r="211" spans="1:8" x14ac:dyDescent="0.2">
      <c r="A211" s="6"/>
      <c r="B211" s="39">
        <v>321</v>
      </c>
      <c r="C211" s="30" t="s">
        <v>27</v>
      </c>
      <c r="D211" s="55">
        <v>0</v>
      </c>
      <c r="E211" s="46"/>
      <c r="F211" s="60"/>
      <c r="G211" s="50"/>
      <c r="H211" s="51"/>
    </row>
    <row r="212" spans="1:8" x14ac:dyDescent="0.2">
      <c r="A212" s="6"/>
      <c r="B212" s="35">
        <v>323</v>
      </c>
      <c r="C212" s="47" t="s">
        <v>31</v>
      </c>
      <c r="D212" s="55">
        <v>0</v>
      </c>
      <c r="E212" s="46"/>
      <c r="F212" s="60"/>
      <c r="G212" s="50"/>
      <c r="H212" s="51"/>
    </row>
    <row r="213" spans="1:8" x14ac:dyDescent="0.2">
      <c r="A213" s="6"/>
      <c r="B213" s="26">
        <v>329</v>
      </c>
      <c r="C213" s="27" t="s">
        <v>13</v>
      </c>
      <c r="D213" s="55">
        <v>3000</v>
      </c>
      <c r="E213" s="55"/>
      <c r="F213" s="59"/>
      <c r="G213" s="50"/>
      <c r="H213" s="51"/>
    </row>
    <row r="214" spans="1:8" x14ac:dyDescent="0.2">
      <c r="A214" s="6"/>
      <c r="B214" s="26"/>
      <c r="C214" s="27"/>
      <c r="D214" s="85"/>
      <c r="E214" s="55"/>
      <c r="F214" s="55"/>
      <c r="G214" s="51"/>
      <c r="H214" s="51"/>
    </row>
    <row r="215" spans="1:8" ht="12.75" customHeight="1" x14ac:dyDescent="0.2">
      <c r="A215" s="15" t="s">
        <v>53</v>
      </c>
      <c r="B215" s="121" t="s">
        <v>17</v>
      </c>
      <c r="C215" s="122"/>
      <c r="D215" s="85"/>
      <c r="E215" s="46"/>
      <c r="F215" s="46"/>
    </row>
    <row r="216" spans="1:8" ht="12.75" hidden="1" customHeight="1" x14ac:dyDescent="0.2">
      <c r="A216" s="6">
        <v>58300</v>
      </c>
      <c r="B216" s="123" t="s">
        <v>120</v>
      </c>
      <c r="C216" s="124"/>
      <c r="D216" s="85"/>
      <c r="E216" s="46"/>
      <c r="F216" s="46"/>
    </row>
    <row r="217" spans="1:8" ht="12.75" hidden="1" customHeight="1" x14ac:dyDescent="0.2">
      <c r="A217" s="6" t="s">
        <v>88</v>
      </c>
      <c r="B217" s="123" t="s">
        <v>104</v>
      </c>
      <c r="C217" s="124"/>
      <c r="D217" s="85"/>
      <c r="E217" s="46"/>
      <c r="F217" s="46"/>
    </row>
    <row r="218" spans="1:8" ht="12.75" hidden="1" customHeight="1" x14ac:dyDescent="0.2">
      <c r="A218" s="6"/>
      <c r="B218" s="40">
        <v>3</v>
      </c>
      <c r="C218" s="2" t="s">
        <v>15</v>
      </c>
      <c r="D218" s="83">
        <f t="shared" ref="D218" si="29">D219+D223</f>
        <v>0</v>
      </c>
      <c r="E218" s="46">
        <f t="shared" ref="E218:F218" si="30">E219+E223</f>
        <v>0</v>
      </c>
      <c r="F218" s="46">
        <f t="shared" si="30"/>
        <v>0</v>
      </c>
    </row>
    <row r="219" spans="1:8" ht="12.75" hidden="1" customHeight="1" x14ac:dyDescent="0.2">
      <c r="A219" s="6"/>
      <c r="B219" s="4">
        <v>31</v>
      </c>
      <c r="C219" s="4" t="s">
        <v>25</v>
      </c>
      <c r="D219" s="83">
        <f>SUM(D220:D222)</f>
        <v>0</v>
      </c>
      <c r="E219" s="46">
        <v>0</v>
      </c>
      <c r="F219" s="46">
        <f>E219</f>
        <v>0</v>
      </c>
    </row>
    <row r="220" spans="1:8" ht="12.75" hidden="1" customHeight="1" x14ac:dyDescent="0.2">
      <c r="A220" s="6"/>
      <c r="B220" s="39">
        <v>311</v>
      </c>
      <c r="C220" s="30" t="s">
        <v>14</v>
      </c>
      <c r="D220" s="85">
        <v>0</v>
      </c>
      <c r="E220" s="46"/>
      <c r="F220" s="46"/>
    </row>
    <row r="221" spans="1:8" ht="12.75" hidden="1" customHeight="1" x14ac:dyDescent="0.2">
      <c r="A221" s="6"/>
      <c r="B221" s="39">
        <v>312</v>
      </c>
      <c r="C221" s="30" t="s">
        <v>103</v>
      </c>
      <c r="D221" s="85">
        <v>0</v>
      </c>
      <c r="E221" s="46"/>
      <c r="F221" s="46"/>
    </row>
    <row r="222" spans="1:8" ht="12.75" hidden="1" customHeight="1" x14ac:dyDescent="0.2">
      <c r="A222" s="6"/>
      <c r="B222" s="39">
        <v>313</v>
      </c>
      <c r="C222" s="30" t="s">
        <v>26</v>
      </c>
      <c r="D222" s="85">
        <v>0</v>
      </c>
      <c r="E222" s="46"/>
      <c r="F222" s="46"/>
    </row>
    <row r="223" spans="1:8" ht="12.75" hidden="1" customHeight="1" x14ac:dyDescent="0.2">
      <c r="A223" s="6"/>
      <c r="B223" s="40">
        <v>32</v>
      </c>
      <c r="C223" s="41" t="s">
        <v>16</v>
      </c>
      <c r="D223" s="83">
        <f>D224</f>
        <v>0</v>
      </c>
      <c r="E223" s="46">
        <v>0</v>
      </c>
      <c r="F223" s="46">
        <f>E223</f>
        <v>0</v>
      </c>
    </row>
    <row r="224" spans="1:8" ht="12.75" hidden="1" customHeight="1" x14ac:dyDescent="0.2">
      <c r="A224" s="6"/>
      <c r="B224" s="39">
        <v>321</v>
      </c>
      <c r="C224" s="30" t="s">
        <v>27</v>
      </c>
      <c r="D224" s="85">
        <v>0</v>
      </c>
      <c r="E224" s="46"/>
      <c r="F224" s="46"/>
    </row>
    <row r="225" spans="1:6" ht="12.75" hidden="1" customHeight="1" x14ac:dyDescent="0.2">
      <c r="A225" s="6"/>
      <c r="B225" s="35"/>
      <c r="C225" s="47"/>
      <c r="D225" s="85"/>
      <c r="E225" s="46"/>
      <c r="F225" s="46"/>
    </row>
    <row r="226" spans="1:6" ht="12.75" hidden="1" customHeight="1" x14ac:dyDescent="0.2">
      <c r="A226" s="6">
        <v>58300</v>
      </c>
      <c r="B226" s="123" t="s">
        <v>112</v>
      </c>
      <c r="C226" s="124"/>
      <c r="D226" s="85"/>
      <c r="E226" s="46"/>
      <c r="F226" s="46"/>
    </row>
    <row r="227" spans="1:6" ht="12.75" hidden="1" customHeight="1" x14ac:dyDescent="0.2">
      <c r="A227" s="6" t="s">
        <v>88</v>
      </c>
      <c r="B227" s="123" t="s">
        <v>104</v>
      </c>
      <c r="C227" s="124"/>
      <c r="D227" s="85"/>
      <c r="E227" s="46"/>
      <c r="F227" s="46"/>
    </row>
    <row r="228" spans="1:6" ht="12.75" hidden="1" customHeight="1" x14ac:dyDescent="0.2">
      <c r="A228" s="6"/>
      <c r="B228" s="40">
        <v>3</v>
      </c>
      <c r="C228" s="2" t="s">
        <v>15</v>
      </c>
      <c r="D228" s="83">
        <f>D229+D257</f>
        <v>0</v>
      </c>
      <c r="E228" s="46"/>
      <c r="F228" s="46"/>
    </row>
    <row r="229" spans="1:6" ht="12.75" hidden="1" customHeight="1" x14ac:dyDescent="0.2">
      <c r="A229" s="6"/>
      <c r="B229" s="40">
        <v>32</v>
      </c>
      <c r="C229" s="41" t="s">
        <v>16</v>
      </c>
      <c r="D229" s="83">
        <f>D230+D256</f>
        <v>0</v>
      </c>
      <c r="E229" s="46"/>
      <c r="F229" s="46">
        <f>E229</f>
        <v>0</v>
      </c>
    </row>
    <row r="230" spans="1:6" ht="12.75" hidden="1" customHeight="1" x14ac:dyDescent="0.2">
      <c r="A230" s="6"/>
      <c r="B230" s="35">
        <v>323</v>
      </c>
      <c r="C230" s="47" t="s">
        <v>31</v>
      </c>
      <c r="D230" s="85">
        <v>0</v>
      </c>
      <c r="E230" s="46"/>
      <c r="F230" s="46"/>
    </row>
    <row r="231" spans="1:6" ht="12.75" customHeight="1" x14ac:dyDescent="0.2">
      <c r="A231" s="6"/>
      <c r="B231" s="35"/>
      <c r="C231" s="47"/>
      <c r="D231" s="85"/>
      <c r="E231" s="46"/>
      <c r="F231" s="46"/>
    </row>
    <row r="232" spans="1:6" ht="12.75" hidden="1" customHeight="1" x14ac:dyDescent="0.2">
      <c r="A232" s="6">
        <v>58300</v>
      </c>
      <c r="B232" s="123" t="s">
        <v>112</v>
      </c>
      <c r="C232" s="124"/>
      <c r="D232" s="85"/>
      <c r="E232" s="46"/>
      <c r="F232" s="46"/>
    </row>
    <row r="233" spans="1:6" ht="12.75" hidden="1" customHeight="1" x14ac:dyDescent="0.2">
      <c r="A233" s="6" t="s">
        <v>114</v>
      </c>
      <c r="B233" s="123" t="s">
        <v>115</v>
      </c>
      <c r="C233" s="124"/>
      <c r="D233" s="85"/>
      <c r="E233" s="46"/>
      <c r="F233" s="46"/>
    </row>
    <row r="234" spans="1:6" ht="12.75" hidden="1" customHeight="1" x14ac:dyDescent="0.2">
      <c r="A234" s="6"/>
      <c r="B234" s="40">
        <v>3</v>
      </c>
      <c r="C234" s="2" t="s">
        <v>15</v>
      </c>
      <c r="D234" s="83">
        <f t="shared" ref="D234:D235" si="31">D235</f>
        <v>0</v>
      </c>
      <c r="E234" s="46"/>
      <c r="F234" s="46"/>
    </row>
    <row r="235" spans="1:6" ht="12.75" hidden="1" customHeight="1" x14ac:dyDescent="0.2">
      <c r="A235" s="6"/>
      <c r="B235" s="40">
        <v>32</v>
      </c>
      <c r="C235" s="41" t="s">
        <v>16</v>
      </c>
      <c r="D235" s="83">
        <f t="shared" si="31"/>
        <v>0</v>
      </c>
      <c r="E235" s="46"/>
      <c r="F235" s="46"/>
    </row>
    <row r="236" spans="1:6" ht="12.75" hidden="1" customHeight="1" x14ac:dyDescent="0.2">
      <c r="A236" s="6"/>
      <c r="B236" s="35">
        <v>323</v>
      </c>
      <c r="C236" s="47" t="s">
        <v>31</v>
      </c>
      <c r="D236" s="85">
        <v>0</v>
      </c>
      <c r="E236" s="46"/>
      <c r="F236" s="46"/>
    </row>
    <row r="237" spans="1:6" ht="12.75" hidden="1" customHeight="1" x14ac:dyDescent="0.2">
      <c r="A237" s="6"/>
      <c r="B237" s="35"/>
      <c r="C237" s="47"/>
      <c r="D237" s="85"/>
      <c r="E237" s="46"/>
      <c r="F237" s="46"/>
    </row>
    <row r="238" spans="1:6" ht="12.75" hidden="1" customHeight="1" x14ac:dyDescent="0.2">
      <c r="A238" s="6">
        <v>58300</v>
      </c>
      <c r="B238" s="123" t="s">
        <v>112</v>
      </c>
      <c r="C238" s="124"/>
      <c r="D238" s="85"/>
      <c r="E238" s="46"/>
      <c r="F238" s="46"/>
    </row>
    <row r="239" spans="1:6" ht="12.75" hidden="1" customHeight="1" x14ac:dyDescent="0.2">
      <c r="A239" s="6" t="s">
        <v>121</v>
      </c>
      <c r="B239" s="123" t="s">
        <v>122</v>
      </c>
      <c r="C239" s="124"/>
      <c r="D239" s="85"/>
      <c r="E239" s="46"/>
      <c r="F239" s="46"/>
    </row>
    <row r="240" spans="1:6" ht="12.75" hidden="1" customHeight="1" x14ac:dyDescent="0.2">
      <c r="A240" s="6"/>
      <c r="B240" s="40">
        <v>3</v>
      </c>
      <c r="C240" s="2" t="s">
        <v>15</v>
      </c>
      <c r="D240" s="83">
        <f t="shared" ref="D240:D241" si="32">D241</f>
        <v>0</v>
      </c>
      <c r="E240" s="46"/>
      <c r="F240" s="46"/>
    </row>
    <row r="241" spans="1:6" ht="12.75" hidden="1" customHeight="1" x14ac:dyDescent="0.2">
      <c r="A241" s="6"/>
      <c r="B241" s="40">
        <v>32</v>
      </c>
      <c r="C241" s="41" t="s">
        <v>16</v>
      </c>
      <c r="D241" s="83">
        <f t="shared" si="32"/>
        <v>0</v>
      </c>
      <c r="E241" s="46"/>
      <c r="F241" s="46"/>
    </row>
    <row r="242" spans="1:6" ht="12.75" hidden="1" customHeight="1" x14ac:dyDescent="0.2">
      <c r="A242" s="6"/>
      <c r="B242" s="35">
        <v>323</v>
      </c>
      <c r="C242" s="47" t="s">
        <v>31</v>
      </c>
      <c r="D242" s="85">
        <v>0</v>
      </c>
      <c r="E242" s="46"/>
      <c r="F242" s="46"/>
    </row>
    <row r="243" spans="1:6" ht="12.75" hidden="1" customHeight="1" x14ac:dyDescent="0.2">
      <c r="A243" s="6"/>
      <c r="B243" s="35"/>
      <c r="C243" s="47"/>
      <c r="D243" s="85"/>
      <c r="E243" s="46"/>
      <c r="F243" s="46"/>
    </row>
    <row r="244" spans="1:6" ht="12.75" hidden="1" customHeight="1" x14ac:dyDescent="0.2">
      <c r="A244" s="6">
        <v>48006</v>
      </c>
      <c r="B244" s="123" t="s">
        <v>123</v>
      </c>
      <c r="C244" s="124"/>
      <c r="D244" s="85"/>
      <c r="E244" s="46"/>
      <c r="F244" s="46"/>
    </row>
    <row r="245" spans="1:6" ht="12.75" hidden="1" customHeight="1" x14ac:dyDescent="0.2">
      <c r="A245" s="6" t="s">
        <v>114</v>
      </c>
      <c r="B245" s="123" t="s">
        <v>115</v>
      </c>
      <c r="C245" s="124"/>
      <c r="D245" s="85"/>
      <c r="E245" s="46"/>
      <c r="F245" s="46"/>
    </row>
    <row r="246" spans="1:6" ht="12.75" hidden="1" customHeight="1" x14ac:dyDescent="0.2">
      <c r="A246" s="6"/>
      <c r="B246" s="40">
        <v>4</v>
      </c>
      <c r="C246" s="41" t="s">
        <v>21</v>
      </c>
      <c r="D246" s="83">
        <f t="shared" ref="D246:D247" si="33">D247</f>
        <v>0</v>
      </c>
      <c r="E246" s="46"/>
      <c r="F246" s="46"/>
    </row>
    <row r="247" spans="1:6" ht="12.75" hidden="1" customHeight="1" x14ac:dyDescent="0.2">
      <c r="A247" s="6"/>
      <c r="B247" s="40">
        <v>42</v>
      </c>
      <c r="C247" s="52" t="s">
        <v>35</v>
      </c>
      <c r="D247" s="83">
        <f t="shared" si="33"/>
        <v>0</v>
      </c>
      <c r="E247" s="46"/>
      <c r="F247" s="46"/>
    </row>
    <row r="248" spans="1:6" ht="12.75" hidden="1" customHeight="1" x14ac:dyDescent="0.2">
      <c r="A248" s="6"/>
      <c r="B248" s="39">
        <v>422</v>
      </c>
      <c r="C248" s="30" t="s">
        <v>36</v>
      </c>
      <c r="D248" s="85">
        <v>0</v>
      </c>
      <c r="E248" s="46"/>
      <c r="F248" s="46"/>
    </row>
    <row r="249" spans="1:6" ht="12.75" hidden="1" customHeight="1" x14ac:dyDescent="0.2">
      <c r="A249" s="6"/>
      <c r="B249" s="35"/>
      <c r="C249" s="47"/>
      <c r="D249" s="85"/>
      <c r="E249" s="46"/>
      <c r="F249" s="46"/>
    </row>
    <row r="250" spans="1:6" ht="12.75" hidden="1" customHeight="1" x14ac:dyDescent="0.2">
      <c r="A250" s="6">
        <v>58300</v>
      </c>
      <c r="B250" s="123" t="s">
        <v>112</v>
      </c>
      <c r="C250" s="124"/>
      <c r="D250" s="85"/>
      <c r="E250" s="46"/>
      <c r="F250" s="46"/>
    </row>
    <row r="251" spans="1:6" ht="12.75" hidden="1" customHeight="1" x14ac:dyDescent="0.2">
      <c r="A251" s="6" t="s">
        <v>114</v>
      </c>
      <c r="B251" s="123" t="s">
        <v>115</v>
      </c>
      <c r="C251" s="124"/>
      <c r="D251" s="85"/>
      <c r="E251" s="46"/>
      <c r="F251" s="46"/>
    </row>
    <row r="252" spans="1:6" ht="12.75" hidden="1" customHeight="1" x14ac:dyDescent="0.2">
      <c r="A252" s="6"/>
      <c r="B252" s="40">
        <v>4</v>
      </c>
      <c r="C252" s="41" t="s">
        <v>21</v>
      </c>
      <c r="D252" s="83">
        <f t="shared" ref="D252:D253" si="34">D253</f>
        <v>0</v>
      </c>
      <c r="E252" s="46"/>
      <c r="F252" s="46"/>
    </row>
    <row r="253" spans="1:6" ht="12.75" hidden="1" customHeight="1" x14ac:dyDescent="0.2">
      <c r="A253" s="6"/>
      <c r="B253" s="40">
        <v>42</v>
      </c>
      <c r="C253" s="52" t="s">
        <v>35</v>
      </c>
      <c r="D253" s="83">
        <f t="shared" si="34"/>
        <v>0</v>
      </c>
      <c r="E253" s="46"/>
      <c r="F253" s="46"/>
    </row>
    <row r="254" spans="1:6" ht="12.75" hidden="1" customHeight="1" x14ac:dyDescent="0.2">
      <c r="A254" s="6"/>
      <c r="B254" s="39">
        <v>422</v>
      </c>
      <c r="C254" s="30" t="s">
        <v>36</v>
      </c>
      <c r="D254" s="85">
        <v>0</v>
      </c>
      <c r="E254" s="46"/>
      <c r="F254" s="46"/>
    </row>
    <row r="255" spans="1:6" ht="12.75" hidden="1" customHeight="1" x14ac:dyDescent="0.2">
      <c r="A255" s="6"/>
      <c r="B255" s="35"/>
      <c r="C255" s="47"/>
      <c r="D255" s="85"/>
      <c r="E255" s="46"/>
      <c r="F255" s="46"/>
    </row>
    <row r="256" spans="1:6" ht="12.75" customHeight="1" x14ac:dyDescent="0.2">
      <c r="A256" s="4">
        <v>32300</v>
      </c>
      <c r="B256" s="123" t="s">
        <v>61</v>
      </c>
      <c r="C256" s="124"/>
      <c r="D256" s="85"/>
      <c r="E256" s="46"/>
      <c r="F256" s="46"/>
    </row>
    <row r="257" spans="1:6" ht="12.75" customHeight="1" x14ac:dyDescent="0.2">
      <c r="A257" s="6" t="s">
        <v>141</v>
      </c>
      <c r="B257" s="123" t="s">
        <v>142</v>
      </c>
      <c r="C257" s="124"/>
      <c r="D257" s="85"/>
      <c r="E257" s="46"/>
      <c r="F257" s="46"/>
    </row>
    <row r="258" spans="1:6" ht="12.75" customHeight="1" x14ac:dyDescent="0.2">
      <c r="A258" s="6"/>
      <c r="B258" s="40">
        <v>3</v>
      </c>
      <c r="C258" s="2" t="s">
        <v>15</v>
      </c>
      <c r="D258" s="46">
        <f>D259+D264</f>
        <v>90500</v>
      </c>
      <c r="E258" s="46">
        <f>E259+E264</f>
        <v>53000</v>
      </c>
      <c r="F258" s="46">
        <f>F259+F264</f>
        <v>53000</v>
      </c>
    </row>
    <row r="259" spans="1:6" ht="12.75" customHeight="1" x14ac:dyDescent="0.2">
      <c r="A259" s="6"/>
      <c r="B259" s="40">
        <v>32</v>
      </c>
      <c r="C259" s="2" t="s">
        <v>37</v>
      </c>
      <c r="D259" s="46">
        <f>SUM(D260:D263)</f>
        <v>88500</v>
      </c>
      <c r="E259" s="46">
        <v>51000</v>
      </c>
      <c r="F259" s="46">
        <f>E259</f>
        <v>51000</v>
      </c>
    </row>
    <row r="260" spans="1:6" ht="12.75" customHeight="1" x14ac:dyDescent="0.2">
      <c r="A260" s="6"/>
      <c r="B260" s="39">
        <v>321</v>
      </c>
      <c r="C260" s="30" t="s">
        <v>30</v>
      </c>
      <c r="D260" s="55">
        <v>5000</v>
      </c>
      <c r="E260" s="46"/>
      <c r="F260" s="46"/>
    </row>
    <row r="261" spans="1:6" ht="12.75" customHeight="1" x14ac:dyDescent="0.2">
      <c r="A261" s="6"/>
      <c r="B261" s="39">
        <v>322</v>
      </c>
      <c r="C261" s="44" t="s">
        <v>18</v>
      </c>
      <c r="D261" s="55">
        <v>60000</v>
      </c>
      <c r="E261" s="46"/>
      <c r="F261" s="46"/>
    </row>
    <row r="262" spans="1:6" ht="12.75" customHeight="1" x14ac:dyDescent="0.2">
      <c r="A262" s="6"/>
      <c r="B262" s="39">
        <v>323</v>
      </c>
      <c r="C262" s="44" t="s">
        <v>31</v>
      </c>
      <c r="D262" s="55">
        <v>23000</v>
      </c>
      <c r="E262" s="46"/>
      <c r="F262" s="46"/>
    </row>
    <row r="263" spans="1:6" ht="12.75" customHeight="1" x14ac:dyDescent="0.2">
      <c r="A263" s="6"/>
      <c r="B263" s="26">
        <v>329</v>
      </c>
      <c r="C263" s="27" t="s">
        <v>13</v>
      </c>
      <c r="D263" s="55">
        <v>500</v>
      </c>
      <c r="E263" s="46"/>
      <c r="F263" s="46"/>
    </row>
    <row r="264" spans="1:6" ht="12.75" customHeight="1" x14ac:dyDescent="0.2">
      <c r="A264" s="6"/>
      <c r="B264" s="40">
        <v>34</v>
      </c>
      <c r="C264" s="2" t="s">
        <v>34</v>
      </c>
      <c r="D264" s="46">
        <f>D265</f>
        <v>2000</v>
      </c>
      <c r="E264" s="46">
        <v>2000</v>
      </c>
      <c r="F264" s="46">
        <v>2000</v>
      </c>
    </row>
    <row r="265" spans="1:6" ht="12.75" customHeight="1" x14ac:dyDescent="0.2">
      <c r="A265" s="6"/>
      <c r="B265" s="39">
        <v>343</v>
      </c>
      <c r="C265" s="44" t="s">
        <v>32</v>
      </c>
      <c r="D265" s="55">
        <v>2000</v>
      </c>
      <c r="E265" s="46"/>
      <c r="F265" s="46"/>
    </row>
    <row r="266" spans="1:6" ht="12.75" customHeight="1" x14ac:dyDescent="0.2">
      <c r="A266" s="6"/>
      <c r="B266" s="40">
        <v>42</v>
      </c>
      <c r="C266" s="52" t="s">
        <v>35</v>
      </c>
      <c r="D266" s="46">
        <f>D267+D268</f>
        <v>180000</v>
      </c>
      <c r="E266" s="46">
        <v>0</v>
      </c>
      <c r="F266" s="71"/>
    </row>
    <row r="267" spans="1:6" ht="12.75" customHeight="1" x14ac:dyDescent="0.2">
      <c r="A267" s="6"/>
      <c r="B267" s="39">
        <v>422</v>
      </c>
      <c r="C267" s="30" t="s">
        <v>36</v>
      </c>
      <c r="D267" s="55">
        <v>180000</v>
      </c>
      <c r="E267" s="46">
        <v>0</v>
      </c>
      <c r="F267" s="46"/>
    </row>
    <row r="268" spans="1:6" ht="12.75" customHeight="1" x14ac:dyDescent="0.2">
      <c r="A268" s="6"/>
      <c r="B268" s="35"/>
      <c r="C268" s="47"/>
      <c r="D268" s="85"/>
      <c r="E268" s="46"/>
      <c r="F268" s="46"/>
    </row>
    <row r="269" spans="1:6" ht="12.75" customHeight="1" x14ac:dyDescent="0.2">
      <c r="A269" s="97" t="s">
        <v>92</v>
      </c>
      <c r="B269" s="115" t="s">
        <v>130</v>
      </c>
      <c r="C269" s="116"/>
      <c r="D269" s="85"/>
      <c r="E269" s="46"/>
      <c r="F269" s="46"/>
    </row>
    <row r="270" spans="1:6" ht="12.75" customHeight="1" x14ac:dyDescent="0.2">
      <c r="A270" s="6" t="s">
        <v>127</v>
      </c>
      <c r="B270" s="123" t="s">
        <v>128</v>
      </c>
      <c r="C270" s="124"/>
      <c r="D270" s="85"/>
      <c r="E270" s="46"/>
      <c r="F270" s="46"/>
    </row>
    <row r="271" spans="1:6" ht="12.75" customHeight="1" x14ac:dyDescent="0.2">
      <c r="A271" s="6"/>
      <c r="B271" s="40">
        <v>3</v>
      </c>
      <c r="C271" s="2" t="s">
        <v>15</v>
      </c>
      <c r="D271" s="46">
        <f t="shared" ref="D271:E271" si="35">D273</f>
        <v>45000</v>
      </c>
      <c r="E271" s="46">
        <f t="shared" si="35"/>
        <v>45000</v>
      </c>
      <c r="F271" s="46">
        <f>E271</f>
        <v>45000</v>
      </c>
    </row>
    <row r="272" spans="1:6" ht="12.75" customHeight="1" x14ac:dyDescent="0.2">
      <c r="A272" s="6"/>
      <c r="B272" s="40">
        <v>32</v>
      </c>
      <c r="C272" s="2" t="s">
        <v>37</v>
      </c>
      <c r="D272" s="46"/>
      <c r="E272" s="46">
        <v>0</v>
      </c>
      <c r="F272" s="46"/>
    </row>
    <row r="273" spans="1:6" ht="12.75" customHeight="1" x14ac:dyDescent="0.2">
      <c r="A273" s="6"/>
      <c r="B273" s="11">
        <v>37</v>
      </c>
      <c r="C273" s="2" t="s">
        <v>89</v>
      </c>
      <c r="D273" s="46">
        <f>D274</f>
        <v>45000</v>
      </c>
      <c r="E273" s="46">
        <v>45000</v>
      </c>
      <c r="F273" s="46">
        <f>E273</f>
        <v>45000</v>
      </c>
    </row>
    <row r="274" spans="1:6" ht="12.75" customHeight="1" x14ac:dyDescent="0.2">
      <c r="A274" s="6"/>
      <c r="B274" s="26">
        <v>372</v>
      </c>
      <c r="C274" s="44" t="s">
        <v>33</v>
      </c>
      <c r="D274" s="55">
        <v>45000</v>
      </c>
      <c r="E274" s="46"/>
      <c r="F274" s="46"/>
    </row>
    <row r="275" spans="1:6" ht="12.75" customHeight="1" x14ac:dyDescent="0.2">
      <c r="A275" s="6"/>
      <c r="B275" s="40">
        <v>4</v>
      </c>
      <c r="C275" s="41" t="s">
        <v>21</v>
      </c>
      <c r="D275" s="46">
        <f t="shared" ref="D275" si="36">D276</f>
        <v>45000</v>
      </c>
      <c r="E275" s="46">
        <f>E276</f>
        <v>45000</v>
      </c>
      <c r="F275" s="46">
        <f>F276</f>
        <v>45000</v>
      </c>
    </row>
    <row r="276" spans="1:6" ht="12.75" customHeight="1" x14ac:dyDescent="0.2">
      <c r="A276" s="6"/>
      <c r="B276" s="40">
        <v>42</v>
      </c>
      <c r="C276" s="52" t="s">
        <v>35</v>
      </c>
      <c r="D276" s="46">
        <f>D277+D278</f>
        <v>45000</v>
      </c>
      <c r="E276" s="46">
        <v>45000</v>
      </c>
      <c r="F276" s="46">
        <f>E276</f>
        <v>45000</v>
      </c>
    </row>
    <row r="277" spans="1:6" ht="12.75" customHeight="1" x14ac:dyDescent="0.2">
      <c r="A277" s="6"/>
      <c r="B277" s="39">
        <v>424</v>
      </c>
      <c r="C277" s="30" t="s">
        <v>138</v>
      </c>
      <c r="D277" s="55">
        <v>45000</v>
      </c>
      <c r="E277" s="46">
        <v>0</v>
      </c>
      <c r="F277" s="46"/>
    </row>
    <row r="278" spans="1:6" ht="12.75" customHeight="1" x14ac:dyDescent="0.2">
      <c r="A278" s="6"/>
      <c r="B278" s="35"/>
      <c r="C278" s="47"/>
      <c r="D278" s="85"/>
      <c r="E278" s="46"/>
      <c r="F278" s="46"/>
    </row>
    <row r="279" spans="1:6" ht="12.75" customHeight="1" x14ac:dyDescent="0.2">
      <c r="A279" s="6"/>
      <c r="B279" s="35"/>
      <c r="C279" s="13" t="s">
        <v>56</v>
      </c>
      <c r="D279" s="85"/>
      <c r="E279" s="46"/>
      <c r="F279" s="46"/>
    </row>
    <row r="280" spans="1:6" ht="12.75" customHeight="1" x14ac:dyDescent="0.2">
      <c r="A280" s="4">
        <v>47300</v>
      </c>
      <c r="B280" s="123" t="s">
        <v>93</v>
      </c>
      <c r="C280" s="124"/>
      <c r="D280" s="85"/>
      <c r="E280" s="46"/>
      <c r="F280" s="46"/>
    </row>
    <row r="281" spans="1:6" ht="12.75" customHeight="1" x14ac:dyDescent="0.2">
      <c r="A281" s="6" t="s">
        <v>48</v>
      </c>
      <c r="B281" s="123" t="s">
        <v>105</v>
      </c>
      <c r="C281" s="124"/>
      <c r="D281" s="83"/>
      <c r="E281" s="46"/>
      <c r="F281" s="46"/>
    </row>
    <row r="282" spans="1:6" ht="12.75" customHeight="1" x14ac:dyDescent="0.2">
      <c r="A282" s="6"/>
      <c r="B282" s="40">
        <v>3</v>
      </c>
      <c r="C282" s="2" t="s">
        <v>15</v>
      </c>
      <c r="D282" s="46">
        <f t="shared" ref="D282:F282" si="37">D283</f>
        <v>75000</v>
      </c>
      <c r="E282" s="46">
        <f t="shared" si="37"/>
        <v>75000</v>
      </c>
      <c r="F282" s="46">
        <f t="shared" si="37"/>
        <v>75000</v>
      </c>
    </row>
    <row r="283" spans="1:6" ht="12.75" customHeight="1" x14ac:dyDescent="0.2">
      <c r="A283" s="6"/>
      <c r="B283" s="40">
        <v>32</v>
      </c>
      <c r="C283" s="2" t="s">
        <v>37</v>
      </c>
      <c r="D283" s="46">
        <f>D284+D285</f>
        <v>75000</v>
      </c>
      <c r="E283" s="46">
        <v>75000</v>
      </c>
      <c r="F283" s="46">
        <f>E283</f>
        <v>75000</v>
      </c>
    </row>
    <row r="284" spans="1:6" ht="12.75" customHeight="1" x14ac:dyDescent="0.2">
      <c r="A284" s="6"/>
      <c r="B284" s="39">
        <v>322</v>
      </c>
      <c r="C284" s="44" t="s">
        <v>18</v>
      </c>
      <c r="D284" s="55">
        <v>66000</v>
      </c>
      <c r="E284" s="46"/>
      <c r="F284" s="46"/>
    </row>
    <row r="285" spans="1:6" ht="12.75" customHeight="1" x14ac:dyDescent="0.2">
      <c r="A285" s="6"/>
      <c r="B285" s="39">
        <v>323</v>
      </c>
      <c r="C285" s="44" t="s">
        <v>31</v>
      </c>
      <c r="D285" s="55">
        <v>9000</v>
      </c>
      <c r="E285" s="46"/>
      <c r="F285" s="46"/>
    </row>
    <row r="286" spans="1:6" ht="12.75" customHeight="1" x14ac:dyDescent="0.2">
      <c r="A286" s="6"/>
      <c r="B286" s="35"/>
      <c r="C286" s="47"/>
      <c r="D286" s="85"/>
      <c r="E286" s="46"/>
      <c r="F286" s="46"/>
    </row>
    <row r="287" spans="1:6" s="69" customFormat="1" ht="12.75" customHeight="1" x14ac:dyDescent="0.2">
      <c r="A287" s="4">
        <v>53082</v>
      </c>
      <c r="B287" s="123" t="s">
        <v>136</v>
      </c>
      <c r="C287" s="124"/>
      <c r="D287" s="85"/>
      <c r="E287" s="46"/>
      <c r="F287" s="46"/>
    </row>
    <row r="288" spans="1:6" s="69" customFormat="1" ht="12.75" customHeight="1" x14ac:dyDescent="0.2">
      <c r="A288" s="6" t="s">
        <v>152</v>
      </c>
      <c r="B288" s="123" t="s">
        <v>153</v>
      </c>
      <c r="C288" s="124"/>
      <c r="D288" s="85"/>
      <c r="E288" s="46"/>
      <c r="F288" s="46"/>
    </row>
    <row r="289" spans="1:6" s="69" customFormat="1" ht="12.75" customHeight="1" x14ac:dyDescent="0.2">
      <c r="A289" s="6"/>
      <c r="B289" s="40">
        <v>3</v>
      </c>
      <c r="C289" s="2" t="s">
        <v>15</v>
      </c>
      <c r="D289" s="46">
        <f t="shared" ref="D289" si="38">D290</f>
        <v>4401</v>
      </c>
      <c r="E289" s="46"/>
      <c r="F289" s="46"/>
    </row>
    <row r="290" spans="1:6" s="69" customFormat="1" ht="12.75" customHeight="1" x14ac:dyDescent="0.2">
      <c r="A290" s="6"/>
      <c r="B290" s="40">
        <v>32</v>
      </c>
      <c r="C290" s="2" t="s">
        <v>37</v>
      </c>
      <c r="D290" s="46">
        <f>D291+D292</f>
        <v>4401</v>
      </c>
      <c r="E290" s="46"/>
      <c r="F290" s="46"/>
    </row>
    <row r="291" spans="1:6" s="69" customFormat="1" ht="12.75" customHeight="1" x14ac:dyDescent="0.2">
      <c r="A291" s="6"/>
      <c r="B291" s="39">
        <v>322</v>
      </c>
      <c r="C291" s="44" t="s">
        <v>18</v>
      </c>
      <c r="D291" s="55">
        <v>3401</v>
      </c>
      <c r="E291" s="46"/>
      <c r="F291" s="46"/>
    </row>
    <row r="292" spans="1:6" s="69" customFormat="1" ht="12.75" customHeight="1" x14ac:dyDescent="0.2">
      <c r="A292" s="6"/>
      <c r="B292" s="26">
        <v>329</v>
      </c>
      <c r="C292" s="27" t="s">
        <v>13</v>
      </c>
      <c r="D292" s="55">
        <v>1000</v>
      </c>
      <c r="E292" s="46"/>
      <c r="F292" s="46"/>
    </row>
    <row r="293" spans="1:6" s="69" customFormat="1" ht="12.75" customHeight="1" x14ac:dyDescent="0.2">
      <c r="A293" s="6"/>
      <c r="B293" s="40">
        <v>4</v>
      </c>
      <c r="C293" s="41" t="s">
        <v>21</v>
      </c>
      <c r="D293" s="46">
        <f t="shared" ref="D293" si="39">D294</f>
        <v>10599</v>
      </c>
      <c r="E293" s="46"/>
      <c r="F293" s="46"/>
    </row>
    <row r="294" spans="1:6" s="69" customFormat="1" ht="12.75" customHeight="1" x14ac:dyDescent="0.2">
      <c r="A294" s="6"/>
      <c r="B294" s="40">
        <v>42</v>
      </c>
      <c r="C294" s="52" t="s">
        <v>35</v>
      </c>
      <c r="D294" s="46">
        <f>D295+D296</f>
        <v>10599</v>
      </c>
      <c r="E294" s="46"/>
      <c r="F294" s="46"/>
    </row>
    <row r="295" spans="1:6" s="69" customFormat="1" ht="12.75" customHeight="1" x14ac:dyDescent="0.2">
      <c r="A295" s="6"/>
      <c r="B295" s="39">
        <v>422</v>
      </c>
      <c r="C295" s="30" t="s">
        <v>36</v>
      </c>
      <c r="D295" s="55">
        <v>10599</v>
      </c>
      <c r="E295" s="46"/>
      <c r="F295" s="46"/>
    </row>
    <row r="296" spans="1:6" s="69" customFormat="1" ht="12.75" customHeight="1" x14ac:dyDescent="0.2">
      <c r="A296" s="6"/>
      <c r="B296" s="35"/>
      <c r="C296" s="47"/>
      <c r="D296" s="85"/>
      <c r="E296" s="46"/>
      <c r="F296" s="46"/>
    </row>
    <row r="297" spans="1:6" ht="12.75" customHeight="1" x14ac:dyDescent="0.2">
      <c r="A297" s="6"/>
      <c r="B297" s="35"/>
      <c r="C297" s="13" t="s">
        <v>98</v>
      </c>
      <c r="D297" s="85"/>
      <c r="E297" s="46"/>
      <c r="F297" s="46"/>
    </row>
    <row r="298" spans="1:6" ht="12.75" customHeight="1" x14ac:dyDescent="0.2">
      <c r="A298" s="4">
        <v>63000</v>
      </c>
      <c r="B298" s="123" t="s">
        <v>116</v>
      </c>
      <c r="C298" s="124"/>
      <c r="D298" s="85"/>
      <c r="E298" s="46"/>
      <c r="F298" s="46"/>
    </row>
    <row r="299" spans="1:6" ht="12.75" customHeight="1" x14ac:dyDescent="0.2">
      <c r="A299" s="6" t="s">
        <v>117</v>
      </c>
      <c r="B299" s="123" t="s">
        <v>118</v>
      </c>
      <c r="C299" s="124"/>
      <c r="D299" s="85"/>
      <c r="E299" s="46"/>
      <c r="F299" s="46"/>
    </row>
    <row r="300" spans="1:6" ht="12.75" customHeight="1" x14ac:dyDescent="0.2">
      <c r="A300" s="6"/>
      <c r="B300" s="40">
        <v>3</v>
      </c>
      <c r="C300" s="2" t="s">
        <v>15</v>
      </c>
      <c r="D300" s="46">
        <f>D301</f>
        <v>3000</v>
      </c>
      <c r="E300" s="46">
        <f>E301</f>
        <v>3000</v>
      </c>
      <c r="F300" s="46">
        <f>E300</f>
        <v>3000</v>
      </c>
    </row>
    <row r="301" spans="1:6" ht="12.75" customHeight="1" x14ac:dyDescent="0.2">
      <c r="A301" s="6"/>
      <c r="B301" s="40">
        <v>32</v>
      </c>
      <c r="C301" s="2" t="s">
        <v>37</v>
      </c>
      <c r="D301" s="46">
        <f>D302+D303</f>
        <v>3000</v>
      </c>
      <c r="E301" s="46">
        <v>3000</v>
      </c>
      <c r="F301" s="46">
        <f>E301</f>
        <v>3000</v>
      </c>
    </row>
    <row r="302" spans="1:6" ht="12.75" customHeight="1" x14ac:dyDescent="0.2">
      <c r="A302" s="6"/>
      <c r="B302" s="39">
        <v>322</v>
      </c>
      <c r="C302" s="44" t="s">
        <v>18</v>
      </c>
      <c r="D302" s="55">
        <v>3000</v>
      </c>
      <c r="E302" s="46"/>
      <c r="F302" s="46"/>
    </row>
    <row r="303" spans="1:6" ht="12.75" customHeight="1" x14ac:dyDescent="0.2">
      <c r="A303" s="6"/>
      <c r="B303" s="35"/>
      <c r="C303" s="47"/>
      <c r="D303" s="85"/>
      <c r="E303" s="46"/>
      <c r="F303" s="46"/>
    </row>
    <row r="304" spans="1:6" ht="12.75" customHeight="1" x14ac:dyDescent="0.2">
      <c r="A304" s="6"/>
      <c r="B304" s="35"/>
      <c r="C304" s="13" t="s">
        <v>98</v>
      </c>
      <c r="D304" s="85"/>
      <c r="E304" s="46"/>
      <c r="F304" s="46"/>
    </row>
    <row r="305" spans="1:6" ht="12.75" customHeight="1" x14ac:dyDescent="0.2">
      <c r="A305" s="4">
        <v>58300</v>
      </c>
      <c r="B305" s="123" t="s">
        <v>111</v>
      </c>
      <c r="C305" s="124"/>
      <c r="D305" s="85"/>
      <c r="E305" s="46"/>
      <c r="F305" s="46"/>
    </row>
    <row r="306" spans="1:6" ht="12.75" customHeight="1" x14ac:dyDescent="0.2">
      <c r="A306" s="6" t="s">
        <v>109</v>
      </c>
      <c r="B306" s="123" t="s">
        <v>110</v>
      </c>
      <c r="C306" s="124"/>
      <c r="D306" s="83"/>
      <c r="E306" s="46"/>
      <c r="F306" s="46"/>
    </row>
    <row r="307" spans="1:6" ht="12.75" customHeight="1" x14ac:dyDescent="0.2">
      <c r="A307" s="6"/>
      <c r="B307" s="40">
        <v>3</v>
      </c>
      <c r="C307" s="2" t="s">
        <v>15</v>
      </c>
      <c r="D307" s="46">
        <f>D308</f>
        <v>10000</v>
      </c>
      <c r="E307" s="46">
        <f>E308</f>
        <v>10000</v>
      </c>
      <c r="F307" s="46">
        <f>E307</f>
        <v>10000</v>
      </c>
    </row>
    <row r="308" spans="1:6" ht="12.75" customHeight="1" x14ac:dyDescent="0.2">
      <c r="A308" s="6"/>
      <c r="B308" s="40">
        <v>32</v>
      </c>
      <c r="C308" s="2" t="s">
        <v>37</v>
      </c>
      <c r="D308" s="46">
        <f>D309</f>
        <v>10000</v>
      </c>
      <c r="E308" s="46">
        <v>10000</v>
      </c>
      <c r="F308" s="46">
        <f>E308</f>
        <v>10000</v>
      </c>
    </row>
    <row r="309" spans="1:6" ht="12.75" customHeight="1" x14ac:dyDescent="0.2">
      <c r="A309" s="6"/>
      <c r="B309" s="39">
        <v>322</v>
      </c>
      <c r="C309" s="44" t="s">
        <v>18</v>
      </c>
      <c r="D309" s="55">
        <v>10000</v>
      </c>
      <c r="E309" s="46"/>
      <c r="F309" s="46"/>
    </row>
    <row r="310" spans="1:6" ht="12.75" customHeight="1" x14ac:dyDescent="0.2">
      <c r="A310" s="6"/>
      <c r="B310" s="35"/>
      <c r="C310" s="47"/>
      <c r="D310" s="85"/>
      <c r="E310" s="46"/>
      <c r="F310" s="46"/>
    </row>
    <row r="311" spans="1:6" ht="12.75" customHeight="1" x14ac:dyDescent="0.2">
      <c r="A311" s="4">
        <v>53060</v>
      </c>
      <c r="B311" s="123" t="s">
        <v>131</v>
      </c>
      <c r="C311" s="124"/>
      <c r="D311" s="85"/>
      <c r="E311" s="46"/>
      <c r="F311" s="46"/>
    </row>
    <row r="312" spans="1:6" ht="12.75" customHeight="1" x14ac:dyDescent="0.2">
      <c r="A312" s="6" t="s">
        <v>132</v>
      </c>
      <c r="B312" s="123" t="s">
        <v>133</v>
      </c>
      <c r="C312" s="124"/>
      <c r="D312" s="85"/>
      <c r="E312" s="46"/>
      <c r="F312" s="46"/>
    </row>
    <row r="313" spans="1:6" ht="12.75" customHeight="1" x14ac:dyDescent="0.2">
      <c r="A313" s="6"/>
      <c r="B313" s="40">
        <v>3</v>
      </c>
      <c r="C313" s="2" t="s">
        <v>15</v>
      </c>
      <c r="D313" s="83">
        <f>D314</f>
        <v>0</v>
      </c>
      <c r="E313" s="46">
        <f>E314</f>
        <v>0</v>
      </c>
      <c r="F313" s="46">
        <f>E313</f>
        <v>0</v>
      </c>
    </row>
    <row r="314" spans="1:6" ht="12.75" customHeight="1" x14ac:dyDescent="0.2">
      <c r="A314" s="6"/>
      <c r="B314" s="11">
        <v>37</v>
      </c>
      <c r="C314" s="2" t="s">
        <v>89</v>
      </c>
      <c r="D314" s="83">
        <f>D315</f>
        <v>0</v>
      </c>
      <c r="E314" s="46">
        <v>0</v>
      </c>
      <c r="F314" s="46">
        <f>E314</f>
        <v>0</v>
      </c>
    </row>
    <row r="315" spans="1:6" ht="12.75" customHeight="1" x14ac:dyDescent="0.2">
      <c r="A315" s="6"/>
      <c r="B315" s="26">
        <v>372</v>
      </c>
      <c r="C315" s="44" t="s">
        <v>33</v>
      </c>
      <c r="D315" s="85">
        <v>0</v>
      </c>
      <c r="E315" s="46"/>
      <c r="F315" s="46"/>
    </row>
    <row r="316" spans="1:6" ht="12.75" customHeight="1" x14ac:dyDescent="0.2">
      <c r="A316" s="6"/>
      <c r="B316" s="26"/>
      <c r="C316" s="47"/>
      <c r="D316" s="85"/>
      <c r="E316" s="46"/>
      <c r="F316" s="46"/>
    </row>
    <row r="317" spans="1:6" ht="12.75" customHeight="1" x14ac:dyDescent="0.2">
      <c r="A317" s="4">
        <v>32300</v>
      </c>
      <c r="B317" s="123" t="s">
        <v>61</v>
      </c>
      <c r="C317" s="124"/>
      <c r="D317" s="85"/>
      <c r="E317" s="46"/>
      <c r="F317" s="46"/>
    </row>
    <row r="318" spans="1:6" ht="12.75" customHeight="1" x14ac:dyDescent="0.2">
      <c r="A318" s="6"/>
      <c r="B318" s="123" t="s">
        <v>106</v>
      </c>
      <c r="C318" s="124"/>
      <c r="D318" s="83"/>
      <c r="E318" s="46"/>
      <c r="F318" s="46"/>
    </row>
    <row r="319" spans="1:6" ht="12.75" customHeight="1" x14ac:dyDescent="0.2">
      <c r="A319" s="6"/>
      <c r="B319" s="40">
        <v>4</v>
      </c>
      <c r="C319" s="41" t="s">
        <v>21</v>
      </c>
      <c r="D319" s="46">
        <f t="shared" ref="D319:F319" si="40">D320</f>
        <v>17000</v>
      </c>
      <c r="E319" s="46">
        <f t="shared" si="40"/>
        <v>17000</v>
      </c>
      <c r="F319" s="46">
        <f t="shared" si="40"/>
        <v>17000</v>
      </c>
    </row>
    <row r="320" spans="1:6" ht="12.75" customHeight="1" x14ac:dyDescent="0.2">
      <c r="A320" s="6"/>
      <c r="B320" s="40">
        <v>42</v>
      </c>
      <c r="C320" s="52" t="s">
        <v>35</v>
      </c>
      <c r="D320" s="46">
        <f>SUM(D321:D322)</f>
        <v>17000</v>
      </c>
      <c r="E320" s="46">
        <v>17000</v>
      </c>
      <c r="F320" s="46">
        <f>E320</f>
        <v>17000</v>
      </c>
    </row>
    <row r="321" spans="1:6" x14ac:dyDescent="0.2">
      <c r="A321" s="6" t="s">
        <v>107</v>
      </c>
      <c r="B321" s="39">
        <v>422</v>
      </c>
      <c r="C321" s="30" t="s">
        <v>36</v>
      </c>
      <c r="D321" s="55">
        <v>15000</v>
      </c>
      <c r="E321" s="46"/>
      <c r="F321" s="46"/>
    </row>
    <row r="322" spans="1:6" ht="13.5" customHeight="1" x14ac:dyDescent="0.2">
      <c r="A322" s="6" t="s">
        <v>108</v>
      </c>
      <c r="B322" s="39">
        <v>424</v>
      </c>
      <c r="C322" s="30" t="s">
        <v>20</v>
      </c>
      <c r="D322" s="55">
        <v>2000</v>
      </c>
      <c r="E322" s="46"/>
      <c r="F322" s="46"/>
    </row>
    <row r="323" spans="1:6" ht="13.5" customHeight="1" x14ac:dyDescent="0.2">
      <c r="A323" s="6"/>
      <c r="B323" s="35"/>
      <c r="C323" s="30"/>
      <c r="D323" s="85"/>
      <c r="E323" s="46"/>
      <c r="F323" s="46"/>
    </row>
    <row r="324" spans="1:6" ht="13.5" hidden="1" customHeight="1" x14ac:dyDescent="0.2">
      <c r="A324" s="4">
        <v>55431</v>
      </c>
      <c r="B324" s="123" t="s">
        <v>125</v>
      </c>
      <c r="C324" s="124"/>
      <c r="D324" s="85"/>
      <c r="E324" s="46"/>
      <c r="F324" s="46"/>
    </row>
    <row r="325" spans="1:6" ht="13.5" hidden="1" customHeight="1" x14ac:dyDescent="0.2">
      <c r="A325" s="6" t="s">
        <v>108</v>
      </c>
      <c r="B325" s="123" t="s">
        <v>126</v>
      </c>
      <c r="C325" s="124"/>
      <c r="D325" s="85"/>
      <c r="E325" s="46"/>
      <c r="F325" s="46"/>
    </row>
    <row r="326" spans="1:6" ht="13.5" hidden="1" customHeight="1" x14ac:dyDescent="0.2">
      <c r="A326" s="6"/>
      <c r="B326" s="40">
        <v>4</v>
      </c>
      <c r="C326" s="41" t="s">
        <v>21</v>
      </c>
      <c r="D326" s="83">
        <f t="shared" ref="D326:F326" si="41">D327</f>
        <v>0</v>
      </c>
      <c r="E326" s="46">
        <f t="shared" si="41"/>
        <v>0</v>
      </c>
      <c r="F326" s="46">
        <f t="shared" si="41"/>
        <v>0</v>
      </c>
    </row>
    <row r="327" spans="1:6" ht="13.5" hidden="1" customHeight="1" x14ac:dyDescent="0.2">
      <c r="A327" s="6"/>
      <c r="B327" s="40">
        <v>42</v>
      </c>
      <c r="C327" s="52" t="s">
        <v>35</v>
      </c>
      <c r="D327" s="83">
        <f>D328</f>
        <v>0</v>
      </c>
      <c r="E327" s="46">
        <v>0</v>
      </c>
      <c r="F327" s="46">
        <v>0</v>
      </c>
    </row>
    <row r="328" spans="1:6" ht="13.5" hidden="1" customHeight="1" x14ac:dyDescent="0.2">
      <c r="A328" s="6"/>
      <c r="B328" s="39">
        <v>424</v>
      </c>
      <c r="C328" s="30" t="s">
        <v>20</v>
      </c>
      <c r="D328" s="85">
        <v>0</v>
      </c>
      <c r="E328" s="46"/>
      <c r="F328" s="46"/>
    </row>
    <row r="329" spans="1:6" ht="13.5" hidden="1" customHeight="1" x14ac:dyDescent="0.2">
      <c r="A329" s="6"/>
      <c r="B329" s="39"/>
      <c r="C329" s="30"/>
      <c r="D329" s="85"/>
      <c r="E329" s="46"/>
      <c r="F329" s="46"/>
    </row>
    <row r="330" spans="1:6" ht="13.5" hidden="1" customHeight="1" x14ac:dyDescent="0.2">
      <c r="A330" s="4">
        <v>11001</v>
      </c>
      <c r="B330" s="123" t="s">
        <v>135</v>
      </c>
      <c r="C330" s="124"/>
      <c r="D330" s="85"/>
      <c r="E330" s="46"/>
      <c r="F330" s="46"/>
    </row>
    <row r="331" spans="1:6" ht="13.5" hidden="1" customHeight="1" x14ac:dyDescent="0.2">
      <c r="A331" s="6" t="s">
        <v>108</v>
      </c>
      <c r="B331" s="123" t="s">
        <v>126</v>
      </c>
      <c r="C331" s="124"/>
      <c r="D331" s="85"/>
      <c r="E331" s="46"/>
      <c r="F331" s="46"/>
    </row>
    <row r="332" spans="1:6" ht="13.5" hidden="1" customHeight="1" x14ac:dyDescent="0.2">
      <c r="A332" s="6"/>
      <c r="B332" s="40">
        <v>4</v>
      </c>
      <c r="C332" s="41" t="s">
        <v>21</v>
      </c>
      <c r="D332" s="83">
        <f t="shared" ref="D332:D333" si="42">D333</f>
        <v>0</v>
      </c>
      <c r="E332" s="46"/>
      <c r="F332" s="46"/>
    </row>
    <row r="333" spans="1:6" ht="13.5" hidden="1" customHeight="1" x14ac:dyDescent="0.2">
      <c r="A333" s="6"/>
      <c r="B333" s="40">
        <v>42</v>
      </c>
      <c r="C333" s="52" t="s">
        <v>35</v>
      </c>
      <c r="D333" s="83">
        <f t="shared" si="42"/>
        <v>0</v>
      </c>
      <c r="E333" s="46"/>
      <c r="F333" s="46"/>
    </row>
    <row r="334" spans="1:6" ht="13.5" hidden="1" customHeight="1" x14ac:dyDescent="0.2">
      <c r="A334" s="6"/>
      <c r="B334" s="39">
        <v>424</v>
      </c>
      <c r="C334" s="30" t="s">
        <v>20</v>
      </c>
      <c r="D334" s="85">
        <v>0</v>
      </c>
      <c r="E334" s="46"/>
      <c r="F334" s="46"/>
    </row>
    <row r="335" spans="1:6" ht="13.5" hidden="1" customHeight="1" x14ac:dyDescent="0.2">
      <c r="A335" s="6"/>
      <c r="B335" s="35"/>
      <c r="C335" s="42"/>
      <c r="D335" s="85"/>
      <c r="E335" s="46"/>
      <c r="F335" s="46"/>
    </row>
    <row r="336" spans="1:6" ht="13.5" customHeight="1" x14ac:dyDescent="0.2">
      <c r="A336" s="4">
        <v>53082</v>
      </c>
      <c r="B336" s="123" t="s">
        <v>136</v>
      </c>
      <c r="C336" s="124"/>
      <c r="D336" s="85"/>
      <c r="E336" s="46"/>
      <c r="F336" s="46"/>
    </row>
    <row r="337" spans="1:6" ht="13.5" customHeight="1" x14ac:dyDescent="0.2">
      <c r="A337" s="6" t="s">
        <v>108</v>
      </c>
      <c r="B337" s="123" t="s">
        <v>126</v>
      </c>
      <c r="C337" s="124"/>
      <c r="D337" s="85"/>
      <c r="E337" s="46"/>
      <c r="F337" s="46"/>
    </row>
    <row r="338" spans="1:6" ht="13.5" customHeight="1" x14ac:dyDescent="0.2">
      <c r="A338" s="6"/>
      <c r="B338" s="40">
        <v>4</v>
      </c>
      <c r="C338" s="41" t="s">
        <v>21</v>
      </c>
      <c r="D338" s="46">
        <f t="shared" ref="D338:F338" si="43">D339</f>
        <v>1500</v>
      </c>
      <c r="E338" s="46">
        <f t="shared" si="43"/>
        <v>1500</v>
      </c>
      <c r="F338" s="46">
        <f t="shared" si="43"/>
        <v>1500</v>
      </c>
    </row>
    <row r="339" spans="1:6" ht="13.5" customHeight="1" x14ac:dyDescent="0.2">
      <c r="A339" s="6"/>
      <c r="B339" s="40">
        <v>42</v>
      </c>
      <c r="C339" s="52" t="s">
        <v>35</v>
      </c>
      <c r="D339" s="46">
        <f>D340</f>
        <v>1500</v>
      </c>
      <c r="E339" s="46">
        <v>1500</v>
      </c>
      <c r="F339" s="46">
        <v>1500</v>
      </c>
    </row>
    <row r="340" spans="1:6" ht="13.5" customHeight="1" x14ac:dyDescent="0.2">
      <c r="A340" s="6"/>
      <c r="B340" s="39">
        <v>424</v>
      </c>
      <c r="C340" s="30" t="s">
        <v>20</v>
      </c>
      <c r="D340" s="55">
        <v>1500</v>
      </c>
      <c r="E340" s="46"/>
      <c r="F340" s="46"/>
    </row>
    <row r="341" spans="1:6" ht="13.5" customHeight="1" x14ac:dyDescent="0.2">
      <c r="A341" s="6"/>
      <c r="B341" s="35"/>
      <c r="C341" s="42"/>
      <c r="D341" s="85"/>
      <c r="E341" s="46"/>
      <c r="F341" s="46"/>
    </row>
    <row r="342" spans="1:6" ht="13.5" hidden="1" customHeight="1" x14ac:dyDescent="0.2">
      <c r="A342" s="8" t="s">
        <v>92</v>
      </c>
      <c r="B342" s="115" t="s">
        <v>129</v>
      </c>
      <c r="C342" s="116"/>
      <c r="D342" s="85"/>
      <c r="E342" s="46"/>
      <c r="F342" s="46"/>
    </row>
    <row r="343" spans="1:6" ht="13.5" hidden="1" customHeight="1" x14ac:dyDescent="0.2">
      <c r="A343" s="6" t="s">
        <v>107</v>
      </c>
      <c r="B343" s="123" t="s">
        <v>106</v>
      </c>
      <c r="C343" s="124"/>
      <c r="D343" s="85"/>
      <c r="E343" s="46"/>
      <c r="F343" s="46"/>
    </row>
    <row r="344" spans="1:6" ht="13.5" hidden="1" customHeight="1" x14ac:dyDescent="0.2">
      <c r="A344" s="6"/>
      <c r="B344" s="40">
        <v>3</v>
      </c>
      <c r="C344" s="2" t="s">
        <v>15</v>
      </c>
      <c r="D344" s="83">
        <f t="shared" ref="D344:F344" si="44">D345</f>
        <v>0</v>
      </c>
      <c r="E344" s="46">
        <f t="shared" si="44"/>
        <v>0</v>
      </c>
      <c r="F344" s="46">
        <f t="shared" si="44"/>
        <v>0</v>
      </c>
    </row>
    <row r="345" spans="1:6" ht="13.5" hidden="1" customHeight="1" x14ac:dyDescent="0.2">
      <c r="A345" s="6"/>
      <c r="B345" s="40">
        <v>32</v>
      </c>
      <c r="C345" s="2" t="s">
        <v>37</v>
      </c>
      <c r="D345" s="83">
        <f>D346+D347</f>
        <v>0</v>
      </c>
      <c r="E345" s="46">
        <v>0</v>
      </c>
      <c r="F345" s="46">
        <v>0</v>
      </c>
    </row>
    <row r="346" spans="1:6" ht="13.5" hidden="1" customHeight="1" x14ac:dyDescent="0.2">
      <c r="A346" s="6"/>
      <c r="B346" s="39">
        <v>322</v>
      </c>
      <c r="C346" s="44" t="s">
        <v>18</v>
      </c>
      <c r="D346" s="85">
        <v>0</v>
      </c>
      <c r="E346" s="46"/>
      <c r="F346" s="46"/>
    </row>
    <row r="347" spans="1:6" ht="13.5" hidden="1" customHeight="1" x14ac:dyDescent="0.2">
      <c r="A347" s="6"/>
      <c r="B347" s="39">
        <v>323</v>
      </c>
      <c r="C347" s="44" t="s">
        <v>31</v>
      </c>
      <c r="D347" s="85">
        <v>0</v>
      </c>
      <c r="E347" s="46"/>
      <c r="F347" s="46"/>
    </row>
    <row r="348" spans="1:6" ht="13.5" hidden="1" customHeight="1" x14ac:dyDescent="0.2">
      <c r="A348" s="6"/>
      <c r="B348" s="40">
        <v>4</v>
      </c>
      <c r="C348" s="41" t="s">
        <v>21</v>
      </c>
      <c r="D348" s="83">
        <f t="shared" ref="D348:F348" si="45">D349</f>
        <v>0</v>
      </c>
      <c r="E348" s="46">
        <f t="shared" si="45"/>
        <v>0</v>
      </c>
      <c r="F348" s="46">
        <f t="shared" si="45"/>
        <v>0</v>
      </c>
    </row>
    <row r="349" spans="1:6" ht="13.5" hidden="1" customHeight="1" x14ac:dyDescent="0.2">
      <c r="A349" s="6"/>
      <c r="B349" s="40">
        <v>42</v>
      </c>
      <c r="C349" s="52" t="s">
        <v>35</v>
      </c>
      <c r="D349" s="83">
        <f>D350</f>
        <v>0</v>
      </c>
      <c r="E349" s="46">
        <v>0</v>
      </c>
      <c r="F349" s="46">
        <v>0</v>
      </c>
    </row>
    <row r="350" spans="1:6" ht="13.5" hidden="1" customHeight="1" x14ac:dyDescent="0.2">
      <c r="A350" s="6"/>
      <c r="B350" s="39">
        <v>422</v>
      </c>
      <c r="C350" s="30" t="s">
        <v>36</v>
      </c>
      <c r="D350" s="85">
        <v>0</v>
      </c>
      <c r="E350" s="46"/>
      <c r="F350" s="46"/>
    </row>
    <row r="351" spans="1:6" ht="13.5" hidden="1" customHeight="1" x14ac:dyDescent="0.2">
      <c r="A351" s="6"/>
      <c r="B351" s="39"/>
      <c r="C351" s="30"/>
      <c r="D351" s="85"/>
      <c r="E351" s="46"/>
      <c r="F351" s="46"/>
    </row>
    <row r="352" spans="1:6" ht="13.5" customHeight="1" x14ac:dyDescent="0.2">
      <c r="A352" s="4">
        <v>55431</v>
      </c>
      <c r="B352" s="123" t="s">
        <v>125</v>
      </c>
      <c r="C352" s="124"/>
      <c r="D352" s="85"/>
      <c r="E352" s="46"/>
      <c r="F352" s="46"/>
    </row>
    <row r="353" spans="1:6" ht="13.5" customHeight="1" x14ac:dyDescent="0.2">
      <c r="A353" s="6" t="s">
        <v>107</v>
      </c>
      <c r="B353" s="123" t="s">
        <v>106</v>
      </c>
      <c r="C353" s="124"/>
      <c r="D353" s="85"/>
      <c r="E353" s="46"/>
      <c r="F353" s="46"/>
    </row>
    <row r="354" spans="1:6" ht="13.5" customHeight="1" x14ac:dyDescent="0.2">
      <c r="A354" s="6"/>
      <c r="B354" s="40">
        <v>4</v>
      </c>
      <c r="C354" s="41" t="s">
        <v>21</v>
      </c>
      <c r="D354" s="46">
        <f>D355</f>
        <v>10000</v>
      </c>
      <c r="E354" s="46">
        <f>E355</f>
        <v>10000</v>
      </c>
      <c r="F354" s="46">
        <f>F355</f>
        <v>10000</v>
      </c>
    </row>
    <row r="355" spans="1:6" ht="13.5" customHeight="1" x14ac:dyDescent="0.2">
      <c r="A355" s="6"/>
      <c r="B355" s="40">
        <v>42</v>
      </c>
      <c r="C355" s="52" t="s">
        <v>35</v>
      </c>
      <c r="D355" s="46">
        <f>D356</f>
        <v>10000</v>
      </c>
      <c r="E355" s="46">
        <v>10000</v>
      </c>
      <c r="F355" s="46">
        <v>10000</v>
      </c>
    </row>
    <row r="356" spans="1:6" ht="13.5" customHeight="1" x14ac:dyDescent="0.2">
      <c r="A356" s="6"/>
      <c r="B356" s="39">
        <v>422</v>
      </c>
      <c r="C356" s="30" t="s">
        <v>36</v>
      </c>
      <c r="D356" s="55">
        <v>10000</v>
      </c>
      <c r="E356" s="46"/>
      <c r="F356" s="46"/>
    </row>
    <row r="357" spans="1:6" ht="13.5" customHeight="1" x14ac:dyDescent="0.2">
      <c r="A357" s="6"/>
      <c r="B357" s="39"/>
      <c r="C357" s="30"/>
      <c r="D357" s="85"/>
      <c r="E357" s="46"/>
      <c r="F357" s="46"/>
    </row>
    <row r="358" spans="1:6" ht="13.5" customHeight="1" x14ac:dyDescent="0.2">
      <c r="A358" s="6">
        <v>11001</v>
      </c>
      <c r="B358" s="123" t="s">
        <v>148</v>
      </c>
      <c r="C358" s="124"/>
      <c r="D358" s="85"/>
      <c r="E358" s="46"/>
      <c r="F358" s="46"/>
    </row>
    <row r="359" spans="1:6" ht="13.5" customHeight="1" x14ac:dyDescent="0.2">
      <c r="A359" s="6" t="s">
        <v>88</v>
      </c>
      <c r="B359" s="123" t="s">
        <v>104</v>
      </c>
      <c r="C359" s="124"/>
      <c r="D359" s="85"/>
      <c r="E359" s="46"/>
      <c r="F359" s="46"/>
    </row>
    <row r="360" spans="1:6" ht="13.5" customHeight="1" x14ac:dyDescent="0.2">
      <c r="A360" s="6"/>
      <c r="B360" s="40">
        <v>3</v>
      </c>
      <c r="C360" s="2" t="s">
        <v>15</v>
      </c>
      <c r="D360" s="46">
        <f t="shared" ref="D360" si="46">D361+D365</f>
        <v>16579.689999999999</v>
      </c>
      <c r="E360" s="46"/>
      <c r="F360" s="46"/>
    </row>
    <row r="361" spans="1:6" ht="13.5" customHeight="1" x14ac:dyDescent="0.2">
      <c r="A361" s="6"/>
      <c r="B361" s="4">
        <v>31</v>
      </c>
      <c r="C361" s="4" t="s">
        <v>25</v>
      </c>
      <c r="D361" s="46">
        <f>SUM(D362:D364)</f>
        <v>15480</v>
      </c>
      <c r="E361" s="46"/>
      <c r="F361" s="46"/>
    </row>
    <row r="362" spans="1:6" ht="13.5" customHeight="1" x14ac:dyDescent="0.2">
      <c r="A362" s="6"/>
      <c r="B362" s="39">
        <v>311</v>
      </c>
      <c r="C362" s="30" t="s">
        <v>14</v>
      </c>
      <c r="D362" s="55">
        <v>12000</v>
      </c>
      <c r="E362" s="46"/>
      <c r="F362" s="46"/>
    </row>
    <row r="363" spans="1:6" ht="13.5" customHeight="1" x14ac:dyDescent="0.2">
      <c r="A363" s="6"/>
      <c r="B363" s="39">
        <v>312</v>
      </c>
      <c r="C363" s="30" t="s">
        <v>103</v>
      </c>
      <c r="D363" s="55">
        <v>1500</v>
      </c>
      <c r="E363" s="46"/>
      <c r="F363" s="46"/>
    </row>
    <row r="364" spans="1:6" ht="13.5" customHeight="1" x14ac:dyDescent="0.2">
      <c r="A364" s="6"/>
      <c r="B364" s="39">
        <v>313</v>
      </c>
      <c r="C364" s="30" t="s">
        <v>26</v>
      </c>
      <c r="D364" s="55">
        <v>1980</v>
      </c>
      <c r="E364" s="46"/>
      <c r="F364" s="46"/>
    </row>
    <row r="365" spans="1:6" ht="13.5" customHeight="1" x14ac:dyDescent="0.2">
      <c r="A365" s="6"/>
      <c r="B365" s="40">
        <v>32</v>
      </c>
      <c r="C365" s="41" t="s">
        <v>16</v>
      </c>
      <c r="D365" s="46">
        <f>D366</f>
        <v>1099.69</v>
      </c>
      <c r="E365" s="46"/>
      <c r="F365" s="46"/>
    </row>
    <row r="366" spans="1:6" ht="13.5" customHeight="1" x14ac:dyDescent="0.2">
      <c r="A366" s="6"/>
      <c r="B366" s="39">
        <v>321</v>
      </c>
      <c r="C366" s="30" t="s">
        <v>27</v>
      </c>
      <c r="D366" s="55">
        <v>1099.69</v>
      </c>
      <c r="E366" s="46"/>
      <c r="F366" s="46"/>
    </row>
    <row r="367" spans="1:6" ht="13.5" customHeight="1" x14ac:dyDescent="0.2">
      <c r="A367" s="6"/>
      <c r="B367" s="39"/>
      <c r="C367" s="30"/>
      <c r="D367" s="55"/>
      <c r="E367" s="46"/>
      <c r="F367" s="46"/>
    </row>
    <row r="368" spans="1:6" ht="13.5" customHeight="1" x14ac:dyDescent="0.2">
      <c r="A368" s="6">
        <v>51100</v>
      </c>
      <c r="B368" s="123" t="s">
        <v>149</v>
      </c>
      <c r="C368" s="124"/>
      <c r="D368" s="55"/>
      <c r="E368" s="46"/>
      <c r="F368" s="46"/>
    </row>
    <row r="369" spans="1:8" ht="13.5" customHeight="1" x14ac:dyDescent="0.2">
      <c r="A369" s="6" t="s">
        <v>88</v>
      </c>
      <c r="B369" s="123" t="s">
        <v>104</v>
      </c>
      <c r="C369" s="124"/>
      <c r="D369" s="55"/>
      <c r="E369" s="46"/>
      <c r="F369" s="46"/>
    </row>
    <row r="370" spans="1:8" ht="13.5" customHeight="1" x14ac:dyDescent="0.2">
      <c r="A370" s="6"/>
      <c r="B370" s="40">
        <v>3</v>
      </c>
      <c r="C370" s="2" t="s">
        <v>15</v>
      </c>
      <c r="D370" s="46">
        <f t="shared" ref="D370" si="47">D371+D375</f>
        <v>100657.17</v>
      </c>
      <c r="E370" s="46"/>
      <c r="F370" s="46"/>
      <c r="H370" s="37"/>
    </row>
    <row r="371" spans="1:8" ht="13.5" customHeight="1" x14ac:dyDescent="0.2">
      <c r="A371" s="6"/>
      <c r="B371" s="4">
        <v>31</v>
      </c>
      <c r="C371" s="4" t="s">
        <v>25</v>
      </c>
      <c r="D371" s="46">
        <f>SUM(D372:D374)</f>
        <v>89545</v>
      </c>
      <c r="E371" s="46"/>
      <c r="F371" s="46"/>
    </row>
    <row r="372" spans="1:8" ht="13.5" customHeight="1" x14ac:dyDescent="0.2">
      <c r="A372" s="6"/>
      <c r="B372" s="39">
        <v>311</v>
      </c>
      <c r="C372" s="30" t="s">
        <v>14</v>
      </c>
      <c r="D372" s="55">
        <v>73000</v>
      </c>
      <c r="E372" s="46"/>
      <c r="F372" s="46"/>
    </row>
    <row r="373" spans="1:8" ht="13.5" customHeight="1" x14ac:dyDescent="0.2">
      <c r="A373" s="6"/>
      <c r="B373" s="39">
        <v>312</v>
      </c>
      <c r="C373" s="30" t="s">
        <v>103</v>
      </c>
      <c r="D373" s="55">
        <v>4500</v>
      </c>
      <c r="E373" s="46"/>
      <c r="F373" s="46"/>
    </row>
    <row r="374" spans="1:8" ht="13.5" customHeight="1" x14ac:dyDescent="0.2">
      <c r="A374" s="6"/>
      <c r="B374" s="39">
        <v>313</v>
      </c>
      <c r="C374" s="30" t="s">
        <v>26</v>
      </c>
      <c r="D374" s="55">
        <v>12045</v>
      </c>
      <c r="E374" s="46"/>
      <c r="F374" s="46"/>
    </row>
    <row r="375" spans="1:8" ht="13.5" customHeight="1" x14ac:dyDescent="0.2">
      <c r="A375" s="6"/>
      <c r="B375" s="40">
        <v>32</v>
      </c>
      <c r="C375" s="41" t="s">
        <v>16</v>
      </c>
      <c r="D375" s="46">
        <f>D376</f>
        <v>11112.17</v>
      </c>
      <c r="E375" s="46"/>
      <c r="F375" s="46"/>
    </row>
    <row r="376" spans="1:8" ht="13.5" customHeight="1" x14ac:dyDescent="0.2">
      <c r="A376" s="6"/>
      <c r="B376" s="39">
        <v>321</v>
      </c>
      <c r="C376" s="30" t="s">
        <v>27</v>
      </c>
      <c r="D376" s="55">
        <v>11112.17</v>
      </c>
      <c r="E376" s="46"/>
      <c r="F376" s="46"/>
    </row>
    <row r="377" spans="1:8" ht="13.5" customHeight="1" x14ac:dyDescent="0.2">
      <c r="A377" s="6"/>
      <c r="B377" s="39"/>
      <c r="C377" s="30"/>
      <c r="D377" s="85"/>
      <c r="E377" s="46"/>
      <c r="F377" s="46"/>
    </row>
    <row r="378" spans="1:8" ht="13.5" customHeight="1" x14ac:dyDescent="0.2">
      <c r="A378" s="6"/>
      <c r="B378" s="39"/>
      <c r="C378" s="30"/>
      <c r="D378" s="85"/>
      <c r="E378" s="46"/>
      <c r="F378" s="46"/>
    </row>
    <row r="379" spans="1:8" x14ac:dyDescent="0.2">
      <c r="A379" s="6"/>
      <c r="B379" s="39"/>
      <c r="C379" s="30"/>
      <c r="D379" s="83"/>
      <c r="E379" s="58"/>
      <c r="F379" s="58"/>
    </row>
    <row r="380" spans="1:8" ht="16.5" customHeight="1" x14ac:dyDescent="0.2">
      <c r="A380" s="6"/>
      <c r="B380" s="39"/>
      <c r="C380" s="41" t="s">
        <v>19</v>
      </c>
      <c r="D380" s="46">
        <f>D67</f>
        <v>4690932.5000000009</v>
      </c>
      <c r="E380" s="46">
        <f>E67</f>
        <v>4251695.6400000006</v>
      </c>
      <c r="F380" s="46">
        <f>F67</f>
        <v>4251695.6400000006</v>
      </c>
    </row>
    <row r="381" spans="1:8" x14ac:dyDescent="0.2">
      <c r="B381" s="129"/>
      <c r="C381" s="129"/>
      <c r="D381" s="129"/>
      <c r="E381" s="129"/>
    </row>
    <row r="382" spans="1:8" ht="20.100000000000001" customHeight="1" x14ac:dyDescent="0.2">
      <c r="B382" s="29"/>
      <c r="C382" s="29"/>
      <c r="D382" s="86"/>
      <c r="E382" s="61"/>
      <c r="F382" s="61"/>
    </row>
    <row r="383" spans="1:8" ht="12.75" customHeight="1" x14ac:dyDescent="0.2">
      <c r="B383" s="29"/>
      <c r="C383" s="29"/>
      <c r="D383" s="87"/>
      <c r="E383" s="29"/>
    </row>
    <row r="384" spans="1:8" ht="15" customHeight="1" x14ac:dyDescent="0.2">
      <c r="B384" s="29"/>
      <c r="C384" s="29"/>
      <c r="D384" s="87"/>
      <c r="E384" s="29"/>
    </row>
    <row r="385" spans="1:5" ht="9.75" hidden="1" customHeight="1" x14ac:dyDescent="0.2">
      <c r="B385" s="29"/>
      <c r="C385" s="29"/>
      <c r="D385" s="87"/>
      <c r="E385" s="29"/>
    </row>
    <row r="386" spans="1:5" x14ac:dyDescent="0.2">
      <c r="A386" s="130" t="s">
        <v>158</v>
      </c>
      <c r="B386" s="130"/>
      <c r="C386" s="130"/>
      <c r="D386" s="130"/>
      <c r="E386" s="130"/>
    </row>
    <row r="387" spans="1:5" x14ac:dyDescent="0.2">
      <c r="A387" s="130"/>
      <c r="B387" s="130"/>
      <c r="C387" s="130"/>
      <c r="D387" s="130"/>
      <c r="E387" s="130"/>
    </row>
    <row r="388" spans="1:5" x14ac:dyDescent="0.2">
      <c r="A388" s="130"/>
      <c r="B388" s="130"/>
      <c r="C388" s="130"/>
      <c r="D388" s="130"/>
      <c r="E388" s="130"/>
    </row>
    <row r="389" spans="1:5" x14ac:dyDescent="0.2">
      <c r="A389" s="130"/>
      <c r="B389" s="130"/>
      <c r="C389" s="130"/>
      <c r="D389" s="130"/>
      <c r="E389" s="130"/>
    </row>
  </sheetData>
  <mergeCells count="72">
    <mergeCell ref="B318:C318"/>
    <mergeCell ref="B199:C199"/>
    <mergeCell ref="B13:F13"/>
    <mergeCell ref="B14:F14"/>
    <mergeCell ref="B15:F15"/>
    <mergeCell ref="B16:G16"/>
    <mergeCell ref="B17:F17"/>
    <mergeCell ref="B81:C81"/>
    <mergeCell ref="B82:C82"/>
    <mergeCell ref="B71:C71"/>
    <mergeCell ref="A20:E20"/>
    <mergeCell ref="A36:E36"/>
    <mergeCell ref="B37:E37"/>
    <mergeCell ref="B61:C61"/>
    <mergeCell ref="A63:E63"/>
    <mergeCell ref="B64:E64"/>
    <mergeCell ref="B305:C305"/>
    <mergeCell ref="B306:C306"/>
    <mergeCell ref="B311:C311"/>
    <mergeCell ref="B312:C312"/>
    <mergeCell ref="B317:C317"/>
    <mergeCell ref="B381:E381"/>
    <mergeCell ref="A386:E389"/>
    <mergeCell ref="B324:C324"/>
    <mergeCell ref="B325:C325"/>
    <mergeCell ref="B330:C330"/>
    <mergeCell ref="B331:C331"/>
    <mergeCell ref="B336:C336"/>
    <mergeCell ref="B337:C337"/>
    <mergeCell ref="B369:C369"/>
    <mergeCell ref="B342:C342"/>
    <mergeCell ref="B343:C343"/>
    <mergeCell ref="B352:C352"/>
    <mergeCell ref="B353:C353"/>
    <mergeCell ref="B358:C358"/>
    <mergeCell ref="B359:C359"/>
    <mergeCell ref="B368:C368"/>
    <mergeCell ref="B299:C299"/>
    <mergeCell ref="B244:C244"/>
    <mergeCell ref="B245:C245"/>
    <mergeCell ref="B250:C250"/>
    <mergeCell ref="B251:C251"/>
    <mergeCell ref="B256:C256"/>
    <mergeCell ref="B257:C257"/>
    <mergeCell ref="B287:C287"/>
    <mergeCell ref="B288:C288"/>
    <mergeCell ref="B269:C269"/>
    <mergeCell ref="B270:C270"/>
    <mergeCell ref="B280:C280"/>
    <mergeCell ref="B281:C281"/>
    <mergeCell ref="B298:C298"/>
    <mergeCell ref="B239:C239"/>
    <mergeCell ref="B92:C92"/>
    <mergeCell ref="B93:C93"/>
    <mergeCell ref="B94:C94"/>
    <mergeCell ref="B215:C215"/>
    <mergeCell ref="B216:C216"/>
    <mergeCell ref="B217:C217"/>
    <mergeCell ref="B226:C226"/>
    <mergeCell ref="B227:C227"/>
    <mergeCell ref="B232:C232"/>
    <mergeCell ref="B233:C233"/>
    <mergeCell ref="B238:C238"/>
    <mergeCell ref="B105:C105"/>
    <mergeCell ref="B115:C115"/>
    <mergeCell ref="B70:C70"/>
    <mergeCell ref="A1:C1"/>
    <mergeCell ref="A2:C2"/>
    <mergeCell ref="B9:E9"/>
    <mergeCell ref="B10:E10"/>
    <mergeCell ref="B12:E12"/>
    <mergeCell ref="B69:C69"/>
  </mergeCells>
  <conditionalFormatting sqref="F381:IT381 F33:IT37 F62:IT64 B144:B147 C143:C147 C282:C286 B238:C243 B148:C185 B118:C118 B120:C120 C116:C117 C119 B133:B136 B127:B131 B97:C104 B108:C108 C64:C68 C70:C80 B64:B80 B6:B7 C22 B23:C35 B37:C62 B137:C141 C216:C237 B215:B237 B244:B263 C246:C263 C278:C280 B278:B286 B317:C323 B110:C110 B213:C214 B113:C114 F383:IT65683 G382:IT382 E68:IU82 G149:IU149 G67:IU67 B379:C380 G266:IU267 C121:C136 E113:IU148 B90:C91 F83:IU89 E268:IU380 B293:C310 D268:D379 E65:IU66 D33:E35 D37:E37 D62:E62 D64:E64 B390:E65687 B9:IT12 D38:IU61 D22:IU32 B19:E19 F19:IT21 H13:IT16 G17:IT18 B17:B18 E90:IU110 D67:D110 C106 B187:C198 B200:C201 B207:C210 E150:IU265 D113:D265">
    <cfRule type="cellIs" dxfId="203" priority="55" stopIfTrue="1" operator="equal">
      <formula>0</formula>
    </cfRule>
  </conditionalFormatting>
  <conditionalFormatting sqref="B324:C327">
    <cfRule type="cellIs" dxfId="202" priority="54" stopIfTrue="1" operator="equal">
      <formula>0</formula>
    </cfRule>
  </conditionalFormatting>
  <conditionalFormatting sqref="B328:C329 B378:C378 B335:C335 B341:C341">
    <cfRule type="cellIs" dxfId="201" priority="53" stopIfTrue="1" operator="equal">
      <formula>0</formula>
    </cfRule>
  </conditionalFormatting>
  <conditionalFormatting sqref="B343:C343 B348:C351">
    <cfRule type="cellIs" dxfId="200" priority="52" stopIfTrue="1" operator="equal">
      <formula>0</formula>
    </cfRule>
  </conditionalFormatting>
  <conditionalFormatting sqref="B342:C342">
    <cfRule type="cellIs" dxfId="199" priority="51" stopIfTrue="1" operator="equal">
      <formula>0</formula>
    </cfRule>
  </conditionalFormatting>
  <conditionalFormatting sqref="B270:C270 B275:C276">
    <cfRule type="cellIs" dxfId="198" priority="50" stopIfTrue="1" operator="equal">
      <formula>0</formula>
    </cfRule>
  </conditionalFormatting>
  <conditionalFormatting sqref="B269:C269">
    <cfRule type="cellIs" dxfId="197" priority="49" stopIfTrue="1" operator="equal">
      <formula>0</formula>
    </cfRule>
  </conditionalFormatting>
  <conditionalFormatting sqref="B271:C271">
    <cfRule type="cellIs" dxfId="196" priority="48" stopIfTrue="1" operator="equal">
      <formula>0</formula>
    </cfRule>
  </conditionalFormatting>
  <conditionalFormatting sqref="C273:C274">
    <cfRule type="cellIs" dxfId="195" priority="47" stopIfTrue="1" operator="equal">
      <formula>0</formula>
    </cfRule>
  </conditionalFormatting>
  <conditionalFormatting sqref="B344:C346">
    <cfRule type="cellIs" dxfId="194" priority="46" stopIfTrue="1" operator="equal">
      <formula>0</formula>
    </cfRule>
  </conditionalFormatting>
  <conditionalFormatting sqref="B211:C211">
    <cfRule type="cellIs" dxfId="193" priority="45" stopIfTrue="1" operator="equal">
      <formula>0</formula>
    </cfRule>
  </conditionalFormatting>
  <conditionalFormatting sqref="B212:C212">
    <cfRule type="cellIs" dxfId="192" priority="44" stopIfTrue="1" operator="equal">
      <formula>0</formula>
    </cfRule>
  </conditionalFormatting>
  <conditionalFormatting sqref="B311:C311">
    <cfRule type="cellIs" dxfId="191" priority="43" stopIfTrue="1" operator="equal">
      <formula>0</formula>
    </cfRule>
  </conditionalFormatting>
  <conditionalFormatting sqref="B312:C312">
    <cfRule type="cellIs" dxfId="190" priority="42" stopIfTrue="1" operator="equal">
      <formula>0</formula>
    </cfRule>
  </conditionalFormatting>
  <conditionalFormatting sqref="C314:C316">
    <cfRule type="cellIs" dxfId="189" priority="41" stopIfTrue="1" operator="equal">
      <formula>0</formula>
    </cfRule>
  </conditionalFormatting>
  <conditionalFormatting sqref="B313:C313">
    <cfRule type="cellIs" dxfId="188" priority="40" stopIfTrue="1" operator="equal">
      <formula>0</formula>
    </cfRule>
  </conditionalFormatting>
  <conditionalFormatting sqref="B330:C333">
    <cfRule type="cellIs" dxfId="187" priority="39" stopIfTrue="1" operator="equal">
      <formula>0</formula>
    </cfRule>
  </conditionalFormatting>
  <conditionalFormatting sqref="B334:C334">
    <cfRule type="cellIs" dxfId="186" priority="38" stopIfTrue="1" operator="equal">
      <formula>0</formula>
    </cfRule>
  </conditionalFormatting>
  <conditionalFormatting sqref="B336:C339">
    <cfRule type="cellIs" dxfId="185" priority="37" stopIfTrue="1" operator="equal">
      <formula>0</formula>
    </cfRule>
  </conditionalFormatting>
  <conditionalFormatting sqref="B340:C340">
    <cfRule type="cellIs" dxfId="184" priority="36" stopIfTrue="1" operator="equal">
      <formula>0</formula>
    </cfRule>
  </conditionalFormatting>
  <conditionalFormatting sqref="C109">
    <cfRule type="cellIs" dxfId="183" priority="35" stopIfTrue="1" operator="equal">
      <formula>0</formula>
    </cfRule>
  </conditionalFormatting>
  <conditionalFormatting sqref="B264:C265 B268:C268">
    <cfRule type="cellIs" dxfId="182" priority="34" stopIfTrue="1" operator="equal">
      <formula>0</formula>
    </cfRule>
  </conditionalFormatting>
  <conditionalFormatting sqref="B277:C277">
    <cfRule type="cellIs" dxfId="181" priority="33" stopIfTrue="1" operator="equal">
      <formula>0</formula>
    </cfRule>
  </conditionalFormatting>
  <conditionalFormatting sqref="B352:C352">
    <cfRule type="cellIs" dxfId="180" priority="32" stopIfTrue="1" operator="equal">
      <formula>0</formula>
    </cfRule>
  </conditionalFormatting>
  <conditionalFormatting sqref="B353:C353">
    <cfRule type="cellIs" dxfId="179" priority="31" stopIfTrue="1" operator="equal">
      <formula>0</formula>
    </cfRule>
  </conditionalFormatting>
  <conditionalFormatting sqref="B354:C357 B367:C367 B377:C377">
    <cfRule type="cellIs" dxfId="178" priority="30" stopIfTrue="1" operator="equal">
      <formula>0</formula>
    </cfRule>
  </conditionalFormatting>
  <conditionalFormatting sqref="C111:C112 E111:IU112">
    <cfRule type="cellIs" dxfId="177" priority="29" stopIfTrue="1" operator="equal">
      <formula>0</formula>
    </cfRule>
  </conditionalFormatting>
  <conditionalFormatting sqref="B347:C347">
    <cfRule type="cellIs" dxfId="176" priority="28" stopIfTrue="1" operator="equal">
      <formula>0</formula>
    </cfRule>
  </conditionalFormatting>
  <conditionalFormatting sqref="B272:C272">
    <cfRule type="cellIs" dxfId="175" priority="27" stopIfTrue="1" operator="equal">
      <formula>0</formula>
    </cfRule>
  </conditionalFormatting>
  <conditionalFormatting sqref="E149:F149 E67:F67">
    <cfRule type="cellIs" dxfId="174" priority="26" stopIfTrue="1" operator="equal">
      <formula>0</formula>
    </cfRule>
  </conditionalFormatting>
  <conditionalFormatting sqref="D66 D380">
    <cfRule type="cellIs" dxfId="173" priority="24" stopIfTrue="1" operator="equal">
      <formula>0</formula>
    </cfRule>
  </conditionalFormatting>
  <conditionalFormatting sqref="D111:D112">
    <cfRule type="cellIs" dxfId="172" priority="22" stopIfTrue="1" operator="equal">
      <formula>0</formula>
    </cfRule>
  </conditionalFormatting>
  <conditionalFormatting sqref="B186:C186">
    <cfRule type="cellIs" dxfId="171" priority="20" stopIfTrue="1" operator="equal">
      <formula>0</formula>
    </cfRule>
  </conditionalFormatting>
  <conditionalFormatting sqref="B81:C89">
    <cfRule type="cellIs" dxfId="170" priority="16" stopIfTrue="1" operator="equal">
      <formula>0</formula>
    </cfRule>
  </conditionalFormatting>
  <conditionalFormatting sqref="B266:C267">
    <cfRule type="cellIs" dxfId="169" priority="19" stopIfTrue="1" operator="equal">
      <formula>0</formula>
    </cfRule>
  </conditionalFormatting>
  <conditionalFormatting sqref="E266:F267">
    <cfRule type="cellIs" dxfId="168" priority="18" stopIfTrue="1" operator="equal">
      <formula>0</formula>
    </cfRule>
  </conditionalFormatting>
  <conditionalFormatting sqref="D266:D267">
    <cfRule type="cellIs" dxfId="167" priority="17" stopIfTrue="1" operator="equal">
      <formula>0</formula>
    </cfRule>
  </conditionalFormatting>
  <conditionalFormatting sqref="B358:C366">
    <cfRule type="cellIs" dxfId="166" priority="15" stopIfTrue="1" operator="equal">
      <formula>0</formula>
    </cfRule>
  </conditionalFormatting>
  <conditionalFormatting sqref="B368:C376">
    <cfRule type="cellIs" dxfId="165" priority="14" stopIfTrue="1" operator="equal">
      <formula>0</formula>
    </cfRule>
  </conditionalFormatting>
  <conditionalFormatting sqref="E89">
    <cfRule type="cellIs" dxfId="164" priority="13" stopIfTrue="1" operator="equal">
      <formula>0</formula>
    </cfRule>
  </conditionalFormatting>
  <conditionalFormatting sqref="E83:E88">
    <cfRule type="cellIs" dxfId="163" priority="12" stopIfTrue="1" operator="equal">
      <formula>0</formula>
    </cfRule>
  </conditionalFormatting>
  <conditionalFormatting sqref="D65">
    <cfRule type="cellIs" dxfId="162" priority="11" stopIfTrue="1" operator="equal">
      <formula>0</formula>
    </cfRule>
  </conditionalFormatting>
  <conditionalFormatting sqref="B287:C287">
    <cfRule type="cellIs" dxfId="161" priority="10" stopIfTrue="1" operator="equal">
      <formula>0</formula>
    </cfRule>
  </conditionalFormatting>
  <conditionalFormatting sqref="B288">
    <cfRule type="cellIs" dxfId="160" priority="9" stopIfTrue="1" operator="equal">
      <formula>0</formula>
    </cfRule>
  </conditionalFormatting>
  <conditionalFormatting sqref="B289:C291">
    <cfRule type="cellIs" dxfId="159" priority="8" stopIfTrue="1" operator="equal">
      <formula>0</formula>
    </cfRule>
  </conditionalFormatting>
  <conditionalFormatting sqref="B292:C292">
    <cfRule type="cellIs" dxfId="158" priority="7" stopIfTrue="1" operator="equal">
      <formula>0</formula>
    </cfRule>
  </conditionalFormatting>
  <conditionalFormatting sqref="B13:G16">
    <cfRule type="cellIs" dxfId="157" priority="6" stopIfTrue="1" operator="equal">
      <formula>0</formula>
    </cfRule>
  </conditionalFormatting>
  <conditionalFormatting sqref="B199:C199">
    <cfRule type="cellIs" dxfId="156" priority="5" stopIfTrue="1" operator="equal">
      <formula>0</formula>
    </cfRule>
  </conditionalFormatting>
  <conditionalFormatting sqref="B206:C206">
    <cfRule type="cellIs" dxfId="155" priority="1" stopIfTrue="1" operator="equal">
      <formula>0</formula>
    </cfRule>
  </conditionalFormatting>
  <conditionalFormatting sqref="B203:C203">
    <cfRule type="cellIs" dxfId="154" priority="4" stopIfTrue="1" operator="equal">
      <formula>0</formula>
    </cfRule>
  </conditionalFormatting>
  <conditionalFormatting sqref="B202:C202">
    <cfRule type="cellIs" dxfId="153" priority="3" stopIfTrue="1" operator="equal">
      <formula>0</formula>
    </cfRule>
  </conditionalFormatting>
  <conditionalFormatting sqref="B204:C205">
    <cfRule type="cellIs" dxfId="152" priority="2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70" fitToHeight="0" orientation="portrait" horizontalDpi="4294967294" r:id="rId1"/>
  <headerFooter alignWithMargins="0">
    <oddFooter>&amp;RStranica &amp;P od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J395"/>
  <sheetViews>
    <sheetView workbookViewId="0">
      <selection activeCell="B6" sqref="B6"/>
    </sheetView>
  </sheetViews>
  <sheetFormatPr defaultColWidth="9.140625" defaultRowHeight="12.75" x14ac:dyDescent="0.2"/>
  <cols>
    <col min="1" max="1" width="11.28515625" style="96" customWidth="1"/>
    <col min="2" max="2" width="12.140625" style="96" customWidth="1"/>
    <col min="3" max="3" width="67.7109375" style="96" customWidth="1"/>
    <col min="4" max="5" width="15.5703125" style="75" customWidth="1"/>
    <col min="6" max="7" width="15.5703125" style="96" customWidth="1"/>
    <col min="8" max="8" width="12.7109375" style="96" bestFit="1" customWidth="1"/>
    <col min="9" max="9" width="14.42578125" style="96" bestFit="1" customWidth="1"/>
    <col min="10" max="16384" width="9.140625" style="96"/>
  </cols>
  <sheetData>
    <row r="1" spans="1:8" ht="15" customHeight="1" x14ac:dyDescent="0.2">
      <c r="A1" s="117" t="s">
        <v>28</v>
      </c>
      <c r="B1" s="117"/>
      <c r="C1" s="117"/>
      <c r="D1" s="74"/>
      <c r="E1" s="74"/>
    </row>
    <row r="2" spans="1:8" ht="15" customHeight="1" x14ac:dyDescent="0.2">
      <c r="A2" s="118" t="s">
        <v>87</v>
      </c>
      <c r="B2" s="118"/>
      <c r="C2" s="118"/>
    </row>
    <row r="3" spans="1:8" ht="9" customHeight="1" x14ac:dyDescent="0.2">
      <c r="B3" s="31"/>
    </row>
    <row r="4" spans="1:8" ht="15" customHeight="1" x14ac:dyDescent="0.2">
      <c r="A4" s="24" t="s">
        <v>156</v>
      </c>
      <c r="B4" s="24"/>
    </row>
    <row r="5" spans="1:8" ht="15" customHeight="1" x14ac:dyDescent="0.2">
      <c r="A5" s="24" t="s">
        <v>174</v>
      </c>
      <c r="B5" s="24"/>
    </row>
    <row r="6" spans="1:8" ht="15" customHeight="1" x14ac:dyDescent="0.2">
      <c r="A6" s="24" t="s">
        <v>63</v>
      </c>
      <c r="B6" s="24" t="s">
        <v>177</v>
      </c>
    </row>
    <row r="7" spans="1:8" ht="15" customHeight="1" x14ac:dyDescent="0.2">
      <c r="B7" s="24"/>
    </row>
    <row r="9" spans="1:8" ht="45.75" customHeight="1" x14ac:dyDescent="0.2">
      <c r="B9" s="119" t="s">
        <v>155</v>
      </c>
      <c r="C9" s="119"/>
      <c r="D9" s="119"/>
      <c r="E9" s="119"/>
      <c r="F9" s="119"/>
    </row>
    <row r="10" spans="1:8" ht="26.25" customHeight="1" x14ac:dyDescent="0.2">
      <c r="B10" s="120" t="s">
        <v>167</v>
      </c>
      <c r="C10" s="120"/>
      <c r="D10" s="120"/>
      <c r="E10" s="120"/>
      <c r="F10" s="120"/>
    </row>
    <row r="11" spans="1:8" ht="26.25" customHeight="1" x14ac:dyDescent="0.2">
      <c r="B11" s="94"/>
      <c r="C11" s="94"/>
      <c r="D11" s="76"/>
      <c r="E11" s="76"/>
      <c r="F11" s="94"/>
    </row>
    <row r="12" spans="1:8" x14ac:dyDescent="0.2">
      <c r="B12" s="117" t="s">
        <v>3</v>
      </c>
      <c r="C12" s="117"/>
      <c r="D12" s="117"/>
      <c r="E12" s="117"/>
      <c r="F12" s="117"/>
    </row>
    <row r="13" spans="1:8" ht="12.75" customHeight="1" x14ac:dyDescent="0.2">
      <c r="B13" s="131" t="s">
        <v>175</v>
      </c>
      <c r="C13" s="131"/>
      <c r="D13" s="131"/>
      <c r="E13" s="131"/>
      <c r="F13" s="131"/>
      <c r="G13" s="131"/>
    </row>
    <row r="14" spans="1:8" ht="12.75" customHeight="1" x14ac:dyDescent="0.2">
      <c r="B14" s="131" t="s">
        <v>159</v>
      </c>
      <c r="C14" s="131"/>
      <c r="D14" s="131"/>
      <c r="E14" s="131"/>
      <c r="F14" s="131"/>
      <c r="G14" s="131"/>
    </row>
    <row r="15" spans="1:8" ht="12.75" customHeight="1" x14ac:dyDescent="0.2">
      <c r="B15" s="118" t="s">
        <v>160</v>
      </c>
      <c r="C15" s="118"/>
      <c r="D15" s="118"/>
      <c r="E15" s="118"/>
      <c r="F15" s="118"/>
      <c r="G15" s="118"/>
    </row>
    <row r="16" spans="1:8" ht="12.75" customHeight="1" x14ac:dyDescent="0.2">
      <c r="B16" s="118" t="s">
        <v>176</v>
      </c>
      <c r="C16" s="118"/>
      <c r="D16" s="118"/>
      <c r="E16" s="118"/>
      <c r="F16" s="118"/>
      <c r="G16" s="118"/>
      <c r="H16" s="100"/>
    </row>
    <row r="17" spans="1:7" ht="12.75" customHeight="1" x14ac:dyDescent="0.2">
      <c r="B17" s="118"/>
      <c r="C17" s="118"/>
      <c r="D17" s="118"/>
      <c r="E17" s="118"/>
      <c r="F17" s="118"/>
      <c r="G17" s="118"/>
    </row>
    <row r="18" spans="1:7" ht="12.75" customHeight="1" x14ac:dyDescent="0.2">
      <c r="B18" s="92"/>
      <c r="C18" s="92"/>
      <c r="D18" s="92"/>
      <c r="E18" s="92"/>
      <c r="F18" s="92"/>
      <c r="G18" s="92"/>
    </row>
    <row r="19" spans="1:7" ht="12.75" customHeight="1" x14ac:dyDescent="0.2">
      <c r="B19" s="93"/>
      <c r="C19" s="93"/>
      <c r="D19" s="77"/>
      <c r="E19" s="77"/>
      <c r="F19" s="93"/>
    </row>
    <row r="20" spans="1:7" ht="12.75" customHeight="1" x14ac:dyDescent="0.2">
      <c r="A20" s="132" t="s">
        <v>72</v>
      </c>
      <c r="B20" s="132"/>
      <c r="C20" s="132"/>
      <c r="D20" s="132"/>
      <c r="E20" s="132"/>
      <c r="F20" s="132"/>
    </row>
    <row r="21" spans="1:7" ht="12.75" customHeight="1" x14ac:dyDescent="0.2">
      <c r="A21" s="91"/>
      <c r="B21" s="91"/>
      <c r="C21" s="91"/>
      <c r="D21" s="78"/>
      <c r="E21" s="78"/>
      <c r="F21" s="91"/>
    </row>
    <row r="22" spans="1:7" ht="25.5" x14ac:dyDescent="0.2">
      <c r="A22" s="91"/>
      <c r="B22" s="19" t="s">
        <v>86</v>
      </c>
      <c r="C22" s="5" t="s">
        <v>2</v>
      </c>
      <c r="D22" s="5" t="s">
        <v>150</v>
      </c>
      <c r="E22" s="5" t="s">
        <v>168</v>
      </c>
      <c r="F22" s="5" t="s">
        <v>140</v>
      </c>
      <c r="G22" s="5" t="s">
        <v>151</v>
      </c>
    </row>
    <row r="23" spans="1:7" ht="12.75" customHeight="1" x14ac:dyDescent="0.2">
      <c r="B23" s="20"/>
      <c r="C23" s="20"/>
      <c r="D23" s="80"/>
      <c r="E23" s="80"/>
      <c r="F23" s="20"/>
      <c r="G23" s="20"/>
    </row>
    <row r="24" spans="1:7" ht="16.5" customHeight="1" x14ac:dyDescent="0.2">
      <c r="B24" s="19" t="s">
        <v>55</v>
      </c>
      <c r="C24" s="21" t="s">
        <v>9</v>
      </c>
      <c r="D24" s="22">
        <f t="shared" ref="D24:G24" si="0">D40</f>
        <v>4384932.5</v>
      </c>
      <c r="E24" s="22">
        <f t="shared" ref="E24" si="1">E40</f>
        <v>4677449.75</v>
      </c>
      <c r="F24" s="22">
        <f t="shared" si="0"/>
        <v>4272195</v>
      </c>
      <c r="G24" s="22">
        <f t="shared" si="0"/>
        <v>4272195</v>
      </c>
    </row>
    <row r="25" spans="1:7" ht="16.5" customHeight="1" x14ac:dyDescent="0.2">
      <c r="B25" s="19" t="s">
        <v>54</v>
      </c>
      <c r="C25" s="21" t="s">
        <v>79</v>
      </c>
      <c r="D25" s="23" t="s">
        <v>85</v>
      </c>
      <c r="E25" s="23" t="s">
        <v>85</v>
      </c>
      <c r="F25" s="23" t="s">
        <v>85</v>
      </c>
      <c r="G25" s="23" t="s">
        <v>85</v>
      </c>
    </row>
    <row r="26" spans="1:7" s="18" customFormat="1" ht="16.5" customHeight="1" x14ac:dyDescent="0.2">
      <c r="B26" s="19" t="s">
        <v>53</v>
      </c>
      <c r="C26" s="21" t="s">
        <v>81</v>
      </c>
      <c r="D26" s="22">
        <f t="shared" ref="D26:G26" si="2">SUM(D24:D25)</f>
        <v>4384932.5</v>
      </c>
      <c r="E26" s="22">
        <f t="shared" ref="E26" si="3">SUM(E24:E25)</f>
        <v>4677449.75</v>
      </c>
      <c r="F26" s="22">
        <f t="shared" si="2"/>
        <v>4272195</v>
      </c>
      <c r="G26" s="22">
        <f t="shared" si="2"/>
        <v>4272195</v>
      </c>
    </row>
    <row r="27" spans="1:7" ht="16.5" customHeight="1" x14ac:dyDescent="0.2">
      <c r="B27" s="19" t="s">
        <v>73</v>
      </c>
      <c r="C27" s="21" t="s">
        <v>15</v>
      </c>
      <c r="D27" s="22">
        <f t="shared" ref="D27:G27" si="4">D67-D28</f>
        <v>4437432.5000000009</v>
      </c>
      <c r="E27" s="22">
        <f t="shared" ref="E27" si="5">E67-E28</f>
        <v>4729546.67</v>
      </c>
      <c r="F27" s="22">
        <f t="shared" si="4"/>
        <v>4262195</v>
      </c>
      <c r="G27" s="22">
        <f t="shared" si="4"/>
        <v>4262195</v>
      </c>
    </row>
    <row r="28" spans="1:7" ht="16.5" customHeight="1" x14ac:dyDescent="0.2">
      <c r="B28" s="19" t="s">
        <v>74</v>
      </c>
      <c r="C28" s="21" t="s">
        <v>80</v>
      </c>
      <c r="D28" s="22">
        <f>D260+D326++D271+D346+D354+D360</f>
        <v>253500</v>
      </c>
      <c r="E28" s="22">
        <f>E260+E326++E271+E346+E354+E360</f>
        <v>276500</v>
      </c>
      <c r="F28" s="22">
        <f>F260+F326++F271+F346+F354+F360</f>
        <v>10000</v>
      </c>
      <c r="G28" s="22">
        <f>G260+G326++G271+G346+G354+G360</f>
        <v>10000</v>
      </c>
    </row>
    <row r="29" spans="1:7" s="18" customFormat="1" ht="16.5" customHeight="1" x14ac:dyDescent="0.2">
      <c r="B29" s="19" t="s">
        <v>75</v>
      </c>
      <c r="C29" s="21" t="s">
        <v>82</v>
      </c>
      <c r="D29" s="22">
        <f t="shared" ref="D29:E29" si="6">SUM(D27:D28)</f>
        <v>4690932.5000000009</v>
      </c>
      <c r="E29" s="22">
        <f t="shared" si="6"/>
        <v>5006046.67</v>
      </c>
      <c r="F29" s="22">
        <f t="shared" ref="F29:G29" si="7">SUM(F27:F28)</f>
        <v>4272195</v>
      </c>
      <c r="G29" s="22">
        <f t="shared" si="7"/>
        <v>4272195</v>
      </c>
    </row>
    <row r="30" spans="1:7" s="18" customFormat="1" ht="16.5" customHeight="1" x14ac:dyDescent="0.2">
      <c r="B30" s="19" t="s">
        <v>76</v>
      </c>
      <c r="C30" s="21" t="s">
        <v>83</v>
      </c>
      <c r="D30" s="22">
        <f t="shared" ref="D30:G30" si="8">D26-D29</f>
        <v>-306000.00000000093</v>
      </c>
      <c r="E30" s="22">
        <f t="shared" ref="E30" si="9">E26-E29</f>
        <v>-328596.91999999993</v>
      </c>
      <c r="F30" s="22">
        <f t="shared" si="8"/>
        <v>0</v>
      </c>
      <c r="G30" s="22">
        <f t="shared" si="8"/>
        <v>0</v>
      </c>
    </row>
    <row r="31" spans="1:7" ht="16.5" customHeight="1" x14ac:dyDescent="0.2">
      <c r="B31" s="19" t="s">
        <v>77</v>
      </c>
      <c r="C31" s="21" t="s">
        <v>137</v>
      </c>
      <c r="D31" s="22">
        <v>306000</v>
      </c>
      <c r="E31" s="22">
        <v>328596.92</v>
      </c>
      <c r="F31" s="22">
        <f>E32</f>
        <v>0</v>
      </c>
      <c r="G31" s="22">
        <f>F32</f>
        <v>0</v>
      </c>
    </row>
    <row r="32" spans="1:7" s="18" customFormat="1" ht="16.5" customHeight="1" x14ac:dyDescent="0.2">
      <c r="B32" s="19" t="s">
        <v>78</v>
      </c>
      <c r="C32" s="21" t="s">
        <v>84</v>
      </c>
      <c r="D32" s="22">
        <f>SUM(D30:D31)</f>
        <v>-9.3132257461547852E-10</v>
      </c>
      <c r="E32" s="22">
        <f>SUM(E30:E31)</f>
        <v>0</v>
      </c>
      <c r="F32" s="22">
        <f>SUM(F30:F31)</f>
        <v>0</v>
      </c>
      <c r="G32" s="22">
        <f>SUM(G30:G31)</f>
        <v>0</v>
      </c>
    </row>
    <row r="33" spans="1:7" ht="14.25" x14ac:dyDescent="0.2">
      <c r="B33" s="16"/>
      <c r="C33" s="17"/>
      <c r="D33" s="81"/>
      <c r="E33" s="81"/>
      <c r="F33" s="16"/>
    </row>
    <row r="34" spans="1:7" ht="12.75" customHeight="1" x14ac:dyDescent="0.2">
      <c r="B34" s="16"/>
      <c r="C34" s="17"/>
      <c r="D34" s="81"/>
      <c r="E34" s="81"/>
      <c r="F34" s="16"/>
    </row>
    <row r="35" spans="1:7" ht="12.75" customHeight="1" x14ac:dyDescent="0.2">
      <c r="B35" s="16"/>
      <c r="C35" s="16"/>
      <c r="D35" s="81"/>
      <c r="E35" s="81"/>
      <c r="F35" s="16"/>
    </row>
    <row r="36" spans="1:7" ht="19.5" customHeight="1" x14ac:dyDescent="0.2">
      <c r="A36" s="132" t="s">
        <v>29</v>
      </c>
      <c r="B36" s="132"/>
      <c r="C36" s="132"/>
      <c r="D36" s="132"/>
      <c r="E36" s="132"/>
      <c r="F36" s="132"/>
    </row>
    <row r="37" spans="1:7" x14ac:dyDescent="0.2">
      <c r="B37" s="133" t="s">
        <v>1</v>
      </c>
      <c r="C37" s="134"/>
      <c r="D37" s="134"/>
      <c r="E37" s="134"/>
      <c r="F37" s="134"/>
      <c r="G37" s="53"/>
    </row>
    <row r="38" spans="1:7" ht="25.5" x14ac:dyDescent="0.2">
      <c r="A38" s="32"/>
      <c r="B38" s="4" t="s">
        <v>4</v>
      </c>
      <c r="C38" s="4" t="s">
        <v>2</v>
      </c>
      <c r="D38" s="5" t="s">
        <v>150</v>
      </c>
      <c r="E38" s="5" t="s">
        <v>168</v>
      </c>
      <c r="F38" s="5" t="s">
        <v>140</v>
      </c>
      <c r="G38" s="5" t="s">
        <v>151</v>
      </c>
    </row>
    <row r="39" spans="1:7" x14ac:dyDescent="0.2">
      <c r="A39" s="32"/>
      <c r="B39" s="4"/>
      <c r="C39" s="4"/>
      <c r="D39" s="79"/>
      <c r="E39" s="79"/>
      <c r="F39" s="5"/>
      <c r="G39" s="5"/>
    </row>
    <row r="40" spans="1:7" x14ac:dyDescent="0.2">
      <c r="A40" s="32"/>
      <c r="B40" s="4">
        <v>6</v>
      </c>
      <c r="C40" s="4" t="s">
        <v>9</v>
      </c>
      <c r="D40" s="1">
        <f>SUM(D42+D48+D51+D54+D58)</f>
        <v>4384932.5</v>
      </c>
      <c r="E40" s="1">
        <f>SUM(E42+E48+E51+E54+E58)</f>
        <v>4677449.75</v>
      </c>
      <c r="F40" s="1">
        <f>SUM(F42:F58)</f>
        <v>4272195</v>
      </c>
      <c r="G40" s="1">
        <f>SUM(G42:G58)</f>
        <v>4272195</v>
      </c>
    </row>
    <row r="41" spans="1:7" x14ac:dyDescent="0.2">
      <c r="A41" s="32"/>
      <c r="B41" s="4"/>
      <c r="C41" s="4"/>
      <c r="D41" s="1"/>
      <c r="E41" s="1"/>
      <c r="F41" s="1"/>
      <c r="G41" s="1"/>
    </row>
    <row r="42" spans="1:7" ht="15" customHeight="1" x14ac:dyDescent="0.2">
      <c r="A42" s="32"/>
      <c r="B42" s="4">
        <v>63</v>
      </c>
      <c r="C42" s="4" t="s">
        <v>67</v>
      </c>
      <c r="D42" s="1">
        <f>SUM(D43:D46)</f>
        <v>3543886.86</v>
      </c>
      <c r="E42" s="1">
        <f>SUM(E43:E46)</f>
        <v>3639650</v>
      </c>
      <c r="F42" s="1">
        <f>F73+F77+F144+F150+F155+F159+F165+F169+F185+F191+F196+F210+F219+F223+F267+F269+F294+F301+F313+F332+F344+F350+F354+F360</f>
        <v>3410650</v>
      </c>
      <c r="G42" s="1">
        <f>G73+G77+G144+G150+G155+G159+G165+G169+G185+G191+G196+G210+G219+G223+G267+G269+G294+G301+G313+G332+G344+G350+G354+G360</f>
        <v>3410650</v>
      </c>
    </row>
    <row r="43" spans="1:7" ht="15" customHeight="1" x14ac:dyDescent="0.2">
      <c r="A43" s="32"/>
      <c r="B43" s="6">
        <v>634</v>
      </c>
      <c r="C43" s="6" t="s">
        <v>124</v>
      </c>
      <c r="D43" s="28">
        <f>D294+D301</f>
        <v>13000</v>
      </c>
      <c r="E43" s="28">
        <f>E294+E301</f>
        <v>13000</v>
      </c>
      <c r="F43" s="28"/>
      <c r="G43" s="28"/>
    </row>
    <row r="44" spans="1:7" x14ac:dyDescent="0.2">
      <c r="A44" s="32"/>
      <c r="B44" s="6">
        <v>636</v>
      </c>
      <c r="C44" s="6" t="s">
        <v>68</v>
      </c>
      <c r="D44" s="28">
        <f>D144+D149+D154+D164+D184+D190+D195+D200+D204+D209+D313+D332+D360</f>
        <v>166400</v>
      </c>
      <c r="E44" s="28">
        <f>E144+E149+E154+E164+E184+E190+E195+E200+E204+E209+E313+E332+E360</f>
        <v>186400</v>
      </c>
      <c r="F44" s="1"/>
      <c r="G44" s="1"/>
    </row>
    <row r="45" spans="1:7" x14ac:dyDescent="0.2">
      <c r="A45" s="32"/>
      <c r="B45" s="6">
        <v>636</v>
      </c>
      <c r="C45" s="6" t="s">
        <v>134</v>
      </c>
      <c r="D45" s="28">
        <f>D72+D265+D269+D350+D344+D354</f>
        <v>3247250</v>
      </c>
      <c r="E45" s="99">
        <f>E72+E265+E269+E350+E344+E354</f>
        <v>3376750</v>
      </c>
      <c r="F45" s="1"/>
      <c r="G45" s="1"/>
    </row>
    <row r="46" spans="1:7" x14ac:dyDescent="0.2">
      <c r="A46" s="32"/>
      <c r="B46" s="6">
        <v>638</v>
      </c>
      <c r="C46" s="6" t="s">
        <v>69</v>
      </c>
      <c r="D46" s="28">
        <f>D218+D366+D376</f>
        <v>117236.86</v>
      </c>
      <c r="E46" s="99">
        <f>E218+E366+E376</f>
        <v>63500</v>
      </c>
      <c r="F46" s="1"/>
      <c r="G46" s="1"/>
    </row>
    <row r="47" spans="1:7" x14ac:dyDescent="0.2">
      <c r="A47" s="32"/>
      <c r="B47" s="4"/>
      <c r="C47" s="4"/>
      <c r="D47" s="28"/>
      <c r="E47" s="28"/>
      <c r="F47" s="33"/>
      <c r="G47" s="33"/>
    </row>
    <row r="48" spans="1:7" x14ac:dyDescent="0.2">
      <c r="A48" s="32"/>
      <c r="B48" s="4">
        <v>64</v>
      </c>
      <c r="C48" s="4" t="s">
        <v>11</v>
      </c>
      <c r="D48" s="1">
        <f>D49</f>
        <v>150</v>
      </c>
      <c r="E48" s="1">
        <f>E49</f>
        <v>150</v>
      </c>
      <c r="F48" s="1">
        <v>150</v>
      </c>
      <c r="G48" s="1">
        <f>F48</f>
        <v>150</v>
      </c>
    </row>
    <row r="49" spans="1:10" x14ac:dyDescent="0.2">
      <c r="A49" s="32"/>
      <c r="B49" s="6">
        <v>641</v>
      </c>
      <c r="C49" s="6" t="s">
        <v>23</v>
      </c>
      <c r="D49" s="28">
        <v>150</v>
      </c>
      <c r="E49" s="28">
        <v>150</v>
      </c>
      <c r="F49" s="28"/>
      <c r="G49" s="28"/>
    </row>
    <row r="50" spans="1:10" x14ac:dyDescent="0.2">
      <c r="A50" s="32"/>
      <c r="B50" s="6"/>
      <c r="C50" s="6"/>
      <c r="D50" s="28"/>
      <c r="E50" s="28"/>
      <c r="F50" s="28"/>
      <c r="G50" s="28"/>
    </row>
    <row r="51" spans="1:10" x14ac:dyDescent="0.2">
      <c r="A51" s="32"/>
      <c r="B51" s="4">
        <v>65</v>
      </c>
      <c r="C51" s="4" t="s">
        <v>71</v>
      </c>
      <c r="D51" s="1">
        <f>D52</f>
        <v>132600</v>
      </c>
      <c r="E51" s="1">
        <f>E52</f>
        <v>132600</v>
      </c>
      <c r="F51" s="1">
        <f>F175+F179+F277</f>
        <v>132600</v>
      </c>
      <c r="G51" s="1">
        <f>G175+G179+G277</f>
        <v>132600</v>
      </c>
    </row>
    <row r="52" spans="1:10" ht="14.25" customHeight="1" x14ac:dyDescent="0.2">
      <c r="A52" s="32"/>
      <c r="B52" s="6">
        <v>652</v>
      </c>
      <c r="C52" s="6" t="s">
        <v>22</v>
      </c>
      <c r="D52" s="28">
        <f>D277+D174</f>
        <v>132600</v>
      </c>
      <c r="E52" s="28">
        <f>E277+E174</f>
        <v>132600</v>
      </c>
      <c r="F52" s="28"/>
      <c r="G52" s="28"/>
    </row>
    <row r="53" spans="1:10" x14ac:dyDescent="0.2">
      <c r="A53" s="32"/>
      <c r="B53" s="6"/>
      <c r="C53" s="6"/>
      <c r="D53" s="28"/>
      <c r="E53" s="28"/>
      <c r="F53" s="28"/>
      <c r="G53" s="28"/>
    </row>
    <row r="54" spans="1:10" x14ac:dyDescent="0.2">
      <c r="A54" s="32"/>
      <c r="B54" s="4">
        <v>66</v>
      </c>
      <c r="C54" s="4" t="s">
        <v>70</v>
      </c>
      <c r="D54" s="1">
        <f>SUM(D55:D56)</f>
        <v>69850</v>
      </c>
      <c r="E54" s="1">
        <f>SUM(E55:E56)</f>
        <v>71700</v>
      </c>
      <c r="F54" s="1">
        <v>90350</v>
      </c>
      <c r="G54" s="1">
        <f>F54</f>
        <v>90350</v>
      </c>
    </row>
    <row r="55" spans="1:10" x14ac:dyDescent="0.2">
      <c r="A55" s="32"/>
      <c r="B55" s="6">
        <v>661</v>
      </c>
      <c r="C55" s="6" t="s">
        <v>66</v>
      </c>
      <c r="D55" s="28">
        <v>69850</v>
      </c>
      <c r="E55" s="28">
        <v>71700</v>
      </c>
      <c r="F55" s="1"/>
      <c r="G55" s="1"/>
    </row>
    <row r="56" spans="1:10" x14ac:dyDescent="0.2">
      <c r="A56" s="32"/>
      <c r="B56" s="6">
        <v>663</v>
      </c>
      <c r="C56" s="6" t="s">
        <v>119</v>
      </c>
      <c r="D56" s="28">
        <v>0</v>
      </c>
      <c r="E56" s="28">
        <v>0</v>
      </c>
      <c r="F56" s="1"/>
      <c r="G56" s="1"/>
    </row>
    <row r="57" spans="1:10" x14ac:dyDescent="0.2">
      <c r="A57" s="32"/>
      <c r="B57" s="6"/>
      <c r="C57" s="6"/>
      <c r="D57" s="28"/>
      <c r="E57" s="28"/>
      <c r="F57" s="1"/>
      <c r="G57" s="1"/>
    </row>
    <row r="58" spans="1:10" x14ac:dyDescent="0.2">
      <c r="A58" s="32"/>
      <c r="B58" s="4">
        <v>67</v>
      </c>
      <c r="C58" s="4" t="s">
        <v>10</v>
      </c>
      <c r="D58" s="1">
        <f>SUM(D59:D59)</f>
        <v>638445.64</v>
      </c>
      <c r="E58" s="1">
        <f>SUM(E59:E59)</f>
        <v>833349.75</v>
      </c>
      <c r="F58" s="1">
        <f>F97+F102+F107+F118+F122+F134+F229</f>
        <v>638445</v>
      </c>
      <c r="G58" s="1">
        <f>G97+G102+G107+G118+G122+G134+G229</f>
        <v>638445</v>
      </c>
    </row>
    <row r="59" spans="1:10" x14ac:dyDescent="0.2">
      <c r="A59" s="32"/>
      <c r="B59" s="6">
        <v>671</v>
      </c>
      <c r="C59" s="6" t="s">
        <v>113</v>
      </c>
      <c r="D59" s="28">
        <f>D96+D107+D117+D127+D133+D138+D228+D319+D234+D240+D338</f>
        <v>638445.64</v>
      </c>
      <c r="E59" s="99">
        <f>E96+E107+E117+E127+E133+E138+E228+E319+E234+E240+E307+E338</f>
        <v>833349.75</v>
      </c>
      <c r="F59" s="28"/>
      <c r="G59" s="28"/>
      <c r="J59" s="34"/>
    </row>
    <row r="60" spans="1:10" x14ac:dyDescent="0.2">
      <c r="A60" s="32"/>
      <c r="B60" s="35"/>
      <c r="C60" s="36"/>
      <c r="D60" s="28"/>
      <c r="E60" s="28"/>
      <c r="F60" s="1"/>
      <c r="G60" s="1"/>
    </row>
    <row r="61" spans="1:10" ht="12.75" customHeight="1" x14ac:dyDescent="0.2">
      <c r="A61" s="32"/>
      <c r="B61" s="135" t="s">
        <v>8</v>
      </c>
      <c r="C61" s="136"/>
      <c r="D61" s="1">
        <f>D40</f>
        <v>4384932.5</v>
      </c>
      <c r="E61" s="1">
        <f>E40</f>
        <v>4677449.75</v>
      </c>
      <c r="F61" s="1">
        <f>SUM(F42:F59)</f>
        <v>4272195</v>
      </c>
      <c r="G61" s="1">
        <f>SUM(G42:G59)</f>
        <v>4272195</v>
      </c>
      <c r="I61" s="37"/>
      <c r="J61" s="37"/>
    </row>
    <row r="62" spans="1:10" ht="12.75" customHeight="1" x14ac:dyDescent="0.2">
      <c r="A62" s="32"/>
      <c r="B62" s="7"/>
      <c r="C62" s="7"/>
      <c r="D62" s="82"/>
      <c r="E62" s="82"/>
      <c r="F62" s="3"/>
      <c r="I62" s="37"/>
    </row>
    <row r="63" spans="1:10" ht="24.75" customHeight="1" x14ac:dyDescent="0.2">
      <c r="A63" s="137" t="s">
        <v>5</v>
      </c>
      <c r="B63" s="137"/>
      <c r="C63" s="137"/>
      <c r="D63" s="137"/>
      <c r="E63" s="137"/>
      <c r="F63" s="137"/>
      <c r="G63" s="37"/>
      <c r="H63" s="37"/>
    </row>
    <row r="64" spans="1:10" x14ac:dyDescent="0.2">
      <c r="A64" s="32"/>
      <c r="B64" s="138" t="s">
        <v>7</v>
      </c>
      <c r="C64" s="139"/>
      <c r="D64" s="139"/>
      <c r="E64" s="139"/>
      <c r="F64" s="139"/>
      <c r="G64" s="53"/>
    </row>
    <row r="65" spans="1:10" ht="25.5" x14ac:dyDescent="0.2">
      <c r="A65" s="4" t="s">
        <v>24</v>
      </c>
      <c r="B65" s="4" t="s">
        <v>4</v>
      </c>
      <c r="C65" s="4" t="s">
        <v>6</v>
      </c>
      <c r="D65" s="5" t="s">
        <v>150</v>
      </c>
      <c r="E65" s="5" t="s">
        <v>168</v>
      </c>
      <c r="F65" s="5" t="s">
        <v>140</v>
      </c>
      <c r="G65" s="5" t="s">
        <v>151</v>
      </c>
      <c r="I65" s="37"/>
    </row>
    <row r="66" spans="1:10" x14ac:dyDescent="0.2">
      <c r="A66" s="4"/>
      <c r="B66" s="89"/>
      <c r="C66" s="90"/>
      <c r="D66" s="79"/>
      <c r="E66" s="79"/>
      <c r="F66" s="5"/>
      <c r="G66" s="5"/>
      <c r="I66" s="37"/>
    </row>
    <row r="67" spans="1:10" x14ac:dyDescent="0.2">
      <c r="A67" s="4"/>
      <c r="B67" s="89"/>
      <c r="C67" s="14" t="s">
        <v>15</v>
      </c>
      <c r="D67" s="46">
        <f>SUM(D72+D83+D96+D107+D117+D127+D133+D138+D144+D149+D154+D164+D174+D184+D190+D195+D200+D204+D209+D218+D228+D319+D234+D240+D252+D260+D265+D269+D277+D283+D287+D294+D302+D313+D325+D332+D338+D344+D350+D354+D360+D366+D376)</f>
        <v>4690932.5000000009</v>
      </c>
      <c r="E67" s="46">
        <f>SUM(E72+E83+E96+E107+E117+E127+E133+E138+E144+E149+E154+E164+E174+E184+E190+E195+E200+E204+E209+E218+E228+E319+E234+E240+E252+E260+E265+E269+E277+E283+E287+E294+E302+E307+E313+E325+E332+E338+E344+E350+E354+E360+E366+E376)</f>
        <v>5006046.67</v>
      </c>
      <c r="F67" s="46">
        <f>SUM(F72+F83+F96+F107+F117+F127+F133+F138+F144+F149+F154+F164+F174+F184+F190+F195+F209+F218+F228+F319+F234+F240+F252+F260+F267+F269+F277+F294+F302+F313+F325+F332+F338+F344+F350+F354+F360)</f>
        <v>4272195</v>
      </c>
      <c r="G67" s="46">
        <f>SUM(G72+G83+G96+G107+G117+G127+G133+G138+G144+G149+G154+G164+G174+G184+G190+G195+G209+G218+G228+G319+G234+G240+G252+G260+G267+G269+G277+G294+G302+G313+G325+G332+G338+G344+G350+G354+G360)</f>
        <v>4272195</v>
      </c>
      <c r="I67" s="37"/>
    </row>
    <row r="68" spans="1:10" x14ac:dyDescent="0.2">
      <c r="A68" s="4"/>
      <c r="B68" s="89"/>
      <c r="C68" s="90"/>
      <c r="D68" s="84"/>
      <c r="E68" s="84"/>
      <c r="F68" s="54"/>
      <c r="G68" s="54"/>
      <c r="I68" s="37"/>
    </row>
    <row r="69" spans="1:10" x14ac:dyDescent="0.2">
      <c r="A69" s="15" t="s">
        <v>55</v>
      </c>
      <c r="B69" s="121" t="s">
        <v>12</v>
      </c>
      <c r="C69" s="122"/>
      <c r="D69" s="83"/>
      <c r="E69" s="83"/>
      <c r="F69" s="54"/>
      <c r="G69" s="54"/>
    </row>
    <row r="70" spans="1:10" x14ac:dyDescent="0.2">
      <c r="A70" s="8" t="s">
        <v>92</v>
      </c>
      <c r="B70" s="115" t="s">
        <v>147</v>
      </c>
      <c r="C70" s="116"/>
      <c r="D70" s="83"/>
      <c r="E70" s="83"/>
      <c r="F70" s="54"/>
      <c r="G70" s="54"/>
    </row>
    <row r="71" spans="1:10" ht="15" customHeight="1" x14ac:dyDescent="0.2">
      <c r="A71" s="38" t="s">
        <v>143</v>
      </c>
      <c r="B71" s="115" t="s">
        <v>144</v>
      </c>
      <c r="C71" s="116"/>
      <c r="D71" s="83"/>
      <c r="E71" s="83"/>
      <c r="F71" s="54"/>
      <c r="G71" s="54"/>
      <c r="J71" s="37"/>
    </row>
    <row r="72" spans="1:10" ht="15" customHeight="1" x14ac:dyDescent="0.2">
      <c r="A72" s="8"/>
      <c r="B72" s="4">
        <v>3</v>
      </c>
      <c r="C72" s="90" t="s">
        <v>15</v>
      </c>
      <c r="D72" s="46">
        <f t="shared" ref="D72:G72" si="10">D73+D77</f>
        <v>3155750</v>
      </c>
      <c r="E72" s="46">
        <f t="shared" ref="E72" si="11">E73+E77</f>
        <v>3310250</v>
      </c>
      <c r="F72" s="46">
        <f t="shared" si="10"/>
        <v>3155750</v>
      </c>
      <c r="G72" s="46">
        <f t="shared" si="10"/>
        <v>3155750</v>
      </c>
      <c r="J72" s="37"/>
    </row>
    <row r="73" spans="1:10" ht="15" customHeight="1" x14ac:dyDescent="0.2">
      <c r="A73" s="8"/>
      <c r="B73" s="4">
        <v>31</v>
      </c>
      <c r="C73" s="4" t="s">
        <v>25</v>
      </c>
      <c r="D73" s="46">
        <f>SUM(D74:D76)</f>
        <v>3003750</v>
      </c>
      <c r="E73" s="46">
        <f>SUM(E74:E76)</f>
        <v>3095250</v>
      </c>
      <c r="F73" s="46">
        <v>3003750</v>
      </c>
      <c r="G73" s="46">
        <f>F73</f>
        <v>3003750</v>
      </c>
      <c r="I73" s="37"/>
    </row>
    <row r="74" spans="1:10" x14ac:dyDescent="0.2">
      <c r="A74" s="8"/>
      <c r="B74" s="39">
        <v>311</v>
      </c>
      <c r="C74" s="30" t="s">
        <v>14</v>
      </c>
      <c r="D74" s="55">
        <v>2485000</v>
      </c>
      <c r="E74" s="70">
        <v>2560000</v>
      </c>
      <c r="F74" s="55"/>
      <c r="G74" s="55"/>
      <c r="I74" s="37"/>
      <c r="J74" s="37"/>
    </row>
    <row r="75" spans="1:10" x14ac:dyDescent="0.2">
      <c r="A75" s="8"/>
      <c r="B75" s="39">
        <v>312</v>
      </c>
      <c r="C75" s="30" t="s">
        <v>103</v>
      </c>
      <c r="D75" s="55">
        <v>114500</v>
      </c>
      <c r="E75" s="55">
        <v>114500</v>
      </c>
      <c r="F75" s="55"/>
      <c r="G75" s="55"/>
    </row>
    <row r="76" spans="1:10" x14ac:dyDescent="0.2">
      <c r="A76" s="8"/>
      <c r="B76" s="39">
        <v>313</v>
      </c>
      <c r="C76" s="30" t="s">
        <v>26</v>
      </c>
      <c r="D76" s="55">
        <v>404250</v>
      </c>
      <c r="E76" s="70">
        <v>420750</v>
      </c>
      <c r="F76" s="55"/>
      <c r="G76" s="55"/>
    </row>
    <row r="77" spans="1:10" x14ac:dyDescent="0.2">
      <c r="A77" s="8"/>
      <c r="B77" s="40">
        <v>32</v>
      </c>
      <c r="C77" s="41" t="s">
        <v>16</v>
      </c>
      <c r="D77" s="46">
        <f>SUM(D78:D79)</f>
        <v>152000</v>
      </c>
      <c r="E77" s="46">
        <f>SUM(E78:E79)</f>
        <v>215000</v>
      </c>
      <c r="F77" s="46">
        <v>152000</v>
      </c>
      <c r="G77" s="46">
        <f>F77</f>
        <v>152000</v>
      </c>
    </row>
    <row r="78" spans="1:10" x14ac:dyDescent="0.2">
      <c r="A78" s="8"/>
      <c r="B78" s="39">
        <v>321</v>
      </c>
      <c r="C78" s="30" t="s">
        <v>27</v>
      </c>
      <c r="D78" s="55">
        <v>140000</v>
      </c>
      <c r="E78" s="70">
        <v>170000</v>
      </c>
      <c r="F78" s="55"/>
      <c r="G78" s="55"/>
    </row>
    <row r="79" spans="1:10" x14ac:dyDescent="0.2">
      <c r="A79" s="8"/>
      <c r="B79" s="26">
        <v>329</v>
      </c>
      <c r="C79" s="27" t="s">
        <v>13</v>
      </c>
      <c r="D79" s="55">
        <v>12000</v>
      </c>
      <c r="E79" s="70">
        <v>45000</v>
      </c>
      <c r="F79" s="55"/>
      <c r="G79" s="55"/>
    </row>
    <row r="80" spans="1:10" x14ac:dyDescent="0.2">
      <c r="A80" s="8"/>
      <c r="B80" s="26"/>
      <c r="C80" s="27"/>
      <c r="D80" s="55"/>
      <c r="E80" s="55"/>
      <c r="F80" s="55"/>
      <c r="G80" s="55"/>
    </row>
    <row r="81" spans="1:9" x14ac:dyDescent="0.2">
      <c r="A81" s="8" t="s">
        <v>145</v>
      </c>
      <c r="B81" s="115" t="s">
        <v>146</v>
      </c>
      <c r="C81" s="116"/>
      <c r="D81" s="55"/>
      <c r="E81" s="55"/>
      <c r="F81" s="55"/>
      <c r="G81" s="55"/>
    </row>
    <row r="82" spans="1:9" x14ac:dyDescent="0.2">
      <c r="A82" s="38" t="s">
        <v>143</v>
      </c>
      <c r="B82" s="115" t="s">
        <v>144</v>
      </c>
      <c r="C82" s="116"/>
      <c r="D82" s="55"/>
      <c r="E82" s="55"/>
      <c r="F82" s="55"/>
      <c r="G82" s="55"/>
    </row>
    <row r="83" spans="1:9" x14ac:dyDescent="0.2">
      <c r="A83" s="8"/>
      <c r="B83" s="4">
        <v>3</v>
      </c>
      <c r="C83" s="90" t="s">
        <v>15</v>
      </c>
      <c r="D83" s="46">
        <f t="shared" ref="D83:F83" si="12">D84+D88</f>
        <v>73500</v>
      </c>
      <c r="E83" s="46">
        <f t="shared" ref="E83" si="13">E84+E88</f>
        <v>83746.92</v>
      </c>
      <c r="F83" s="46">
        <f t="shared" si="12"/>
        <v>0</v>
      </c>
      <c r="G83" s="55"/>
    </row>
    <row r="84" spans="1:9" x14ac:dyDescent="0.2">
      <c r="A84" s="8"/>
      <c r="B84" s="4">
        <v>31</v>
      </c>
      <c r="C84" s="4" t="s">
        <v>25</v>
      </c>
      <c r="D84" s="46">
        <f>SUM(D85:D87)</f>
        <v>69000</v>
      </c>
      <c r="E84" s="46">
        <f>SUM(E85:E87)</f>
        <v>80000</v>
      </c>
      <c r="F84" s="46">
        <v>0</v>
      </c>
      <c r="G84" s="55"/>
      <c r="I84" s="37"/>
    </row>
    <row r="85" spans="1:9" x14ac:dyDescent="0.2">
      <c r="A85" s="8"/>
      <c r="B85" s="39">
        <v>311</v>
      </c>
      <c r="C85" s="30" t="s">
        <v>14</v>
      </c>
      <c r="D85" s="55">
        <v>59227.47</v>
      </c>
      <c r="E85" s="70">
        <v>68669.53</v>
      </c>
      <c r="F85" s="55"/>
      <c r="G85" s="55"/>
    </row>
    <row r="86" spans="1:9" x14ac:dyDescent="0.2">
      <c r="A86" s="8"/>
      <c r="B86" s="39">
        <v>312</v>
      </c>
      <c r="C86" s="30" t="s">
        <v>103</v>
      </c>
      <c r="D86" s="55"/>
      <c r="E86" s="55"/>
      <c r="F86" s="55"/>
      <c r="G86" s="55"/>
    </row>
    <row r="87" spans="1:9" x14ac:dyDescent="0.2">
      <c r="A87" s="8"/>
      <c r="B87" s="39">
        <v>313</v>
      </c>
      <c r="C87" s="30" t="s">
        <v>26</v>
      </c>
      <c r="D87" s="55">
        <v>9772.5300000000007</v>
      </c>
      <c r="E87" s="70">
        <v>11330.47</v>
      </c>
      <c r="F87" s="55"/>
      <c r="G87" s="55"/>
    </row>
    <row r="88" spans="1:9" x14ac:dyDescent="0.2">
      <c r="A88" s="8"/>
      <c r="B88" s="40">
        <v>32</v>
      </c>
      <c r="C88" s="41" t="s">
        <v>16</v>
      </c>
      <c r="D88" s="46">
        <f>SUM(D89:D90)</f>
        <v>4500</v>
      </c>
      <c r="E88" s="46">
        <f>SUM(E89:E90)</f>
        <v>3746.92</v>
      </c>
      <c r="F88" s="46">
        <v>0</v>
      </c>
      <c r="G88" s="55"/>
    </row>
    <row r="89" spans="1:9" x14ac:dyDescent="0.2">
      <c r="A89" s="8"/>
      <c r="B89" s="39">
        <v>321</v>
      </c>
      <c r="C89" s="30" t="s">
        <v>27</v>
      </c>
      <c r="D89" s="55">
        <v>4500</v>
      </c>
      <c r="E89" s="70">
        <v>3746.92</v>
      </c>
      <c r="F89" s="70"/>
      <c r="G89" s="55"/>
    </row>
    <row r="90" spans="1:9" x14ac:dyDescent="0.2">
      <c r="A90" s="8"/>
      <c r="B90" s="26"/>
      <c r="C90" s="27"/>
      <c r="D90" s="85"/>
      <c r="E90" s="85"/>
      <c r="F90" s="55"/>
      <c r="G90" s="55"/>
    </row>
    <row r="91" spans="1:9" x14ac:dyDescent="0.2">
      <c r="A91" s="8"/>
      <c r="B91" s="35"/>
      <c r="C91" s="42"/>
      <c r="D91" s="85"/>
      <c r="E91" s="85"/>
      <c r="F91" s="55"/>
      <c r="G91" s="55"/>
    </row>
    <row r="92" spans="1:9" ht="15" customHeight="1" x14ac:dyDescent="0.2">
      <c r="A92" s="15" t="s">
        <v>54</v>
      </c>
      <c r="B92" s="125" t="s">
        <v>39</v>
      </c>
      <c r="C92" s="126"/>
      <c r="D92" s="83"/>
      <c r="E92" s="83"/>
      <c r="F92" s="56"/>
      <c r="G92" s="56"/>
    </row>
    <row r="93" spans="1:9" ht="15.75" customHeight="1" x14ac:dyDescent="0.2">
      <c r="A93" s="4">
        <v>48005</v>
      </c>
      <c r="B93" s="127" t="s">
        <v>163</v>
      </c>
      <c r="C93" s="128"/>
      <c r="D93" s="83"/>
      <c r="E93" s="83"/>
      <c r="F93" s="56"/>
      <c r="G93" s="56"/>
    </row>
    <row r="94" spans="1:9" ht="15" customHeight="1" x14ac:dyDescent="0.2">
      <c r="A94" s="4">
        <v>2101</v>
      </c>
      <c r="B94" s="127" t="s">
        <v>41</v>
      </c>
      <c r="C94" s="128"/>
      <c r="D94" s="83"/>
      <c r="E94" s="83"/>
      <c r="F94" s="57"/>
      <c r="G94" s="57"/>
      <c r="I94" s="34"/>
    </row>
    <row r="95" spans="1:9" ht="15" customHeight="1" x14ac:dyDescent="0.2">
      <c r="A95" s="6" t="s">
        <v>42</v>
      </c>
      <c r="B95" s="25" t="s">
        <v>40</v>
      </c>
      <c r="C95" s="95" t="s">
        <v>47</v>
      </c>
      <c r="D95" s="83"/>
      <c r="E95" s="83"/>
      <c r="F95" s="57"/>
      <c r="G95" s="57"/>
      <c r="I95" s="34"/>
    </row>
    <row r="96" spans="1:9" ht="15" customHeight="1" x14ac:dyDescent="0.2">
      <c r="A96" s="4"/>
      <c r="B96" s="9">
        <v>3</v>
      </c>
      <c r="C96" s="95" t="s">
        <v>15</v>
      </c>
      <c r="D96" s="46">
        <f t="shared" ref="D96:E96" si="14">SUM(D97+D102)</f>
        <v>109800</v>
      </c>
      <c r="E96" s="46">
        <f t="shared" si="14"/>
        <v>109800</v>
      </c>
      <c r="F96" s="46">
        <f t="shared" ref="F96:G96" si="15">SUM(F97+F102)</f>
        <v>109800</v>
      </c>
      <c r="G96" s="46">
        <f t="shared" si="15"/>
        <v>109800</v>
      </c>
      <c r="H96" s="37"/>
      <c r="I96" s="34"/>
    </row>
    <row r="97" spans="1:10" x14ac:dyDescent="0.2">
      <c r="A97" s="6"/>
      <c r="B97" s="40" t="s">
        <v>0</v>
      </c>
      <c r="C97" s="41" t="s">
        <v>16</v>
      </c>
      <c r="D97" s="46">
        <f>SUM(D98:D101)</f>
        <v>105800</v>
      </c>
      <c r="E97" s="46">
        <f>SUM(E98:E101)</f>
        <v>105800</v>
      </c>
      <c r="F97" s="43">
        <v>105800</v>
      </c>
      <c r="G97" s="43">
        <f>F97</f>
        <v>105800</v>
      </c>
    </row>
    <row r="98" spans="1:10" x14ac:dyDescent="0.2">
      <c r="A98" s="6"/>
      <c r="B98" s="39">
        <v>321</v>
      </c>
      <c r="C98" s="30" t="s">
        <v>30</v>
      </c>
      <c r="D98" s="55">
        <v>12500</v>
      </c>
      <c r="E98" s="55">
        <v>12500</v>
      </c>
      <c r="F98" s="58"/>
      <c r="G98" s="58"/>
    </row>
    <row r="99" spans="1:10" x14ac:dyDescent="0.2">
      <c r="A99" s="6"/>
      <c r="B99" s="39">
        <v>322</v>
      </c>
      <c r="C99" s="30" t="s">
        <v>18</v>
      </c>
      <c r="D99" s="55">
        <v>44220</v>
      </c>
      <c r="E99" s="55">
        <v>44220</v>
      </c>
      <c r="F99" s="58"/>
      <c r="G99" s="58"/>
    </row>
    <row r="100" spans="1:10" x14ac:dyDescent="0.2">
      <c r="A100" s="6"/>
      <c r="B100" s="39">
        <v>323</v>
      </c>
      <c r="C100" s="30" t="s">
        <v>31</v>
      </c>
      <c r="D100" s="55">
        <v>47000</v>
      </c>
      <c r="E100" s="55">
        <v>47500</v>
      </c>
      <c r="F100" s="58"/>
      <c r="G100" s="58"/>
    </row>
    <row r="101" spans="1:10" x14ac:dyDescent="0.2">
      <c r="A101" s="6"/>
      <c r="B101" s="39">
        <v>329</v>
      </c>
      <c r="C101" s="44" t="s">
        <v>13</v>
      </c>
      <c r="D101" s="55">
        <v>2080</v>
      </c>
      <c r="E101" s="55">
        <v>1580</v>
      </c>
      <c r="F101" s="58"/>
      <c r="G101" s="58"/>
    </row>
    <row r="102" spans="1:10" x14ac:dyDescent="0.2">
      <c r="A102" s="6"/>
      <c r="B102" s="40">
        <v>34</v>
      </c>
      <c r="C102" s="2" t="s">
        <v>34</v>
      </c>
      <c r="D102" s="46">
        <f>SUM(D103)</f>
        <v>4000</v>
      </c>
      <c r="E102" s="46">
        <f>SUM(E103)</f>
        <v>4000</v>
      </c>
      <c r="F102" s="43">
        <v>4000</v>
      </c>
      <c r="G102" s="43">
        <f>F102</f>
        <v>4000</v>
      </c>
    </row>
    <row r="103" spans="1:10" x14ac:dyDescent="0.2">
      <c r="A103" s="6"/>
      <c r="B103" s="39">
        <v>343</v>
      </c>
      <c r="C103" s="44" t="s">
        <v>32</v>
      </c>
      <c r="D103" s="55">
        <v>4000</v>
      </c>
      <c r="E103" s="55">
        <v>4000</v>
      </c>
      <c r="F103" s="45"/>
      <c r="G103" s="45"/>
      <c r="J103" s="37"/>
    </row>
    <row r="104" spans="1:10" x14ac:dyDescent="0.2">
      <c r="A104" s="6"/>
      <c r="B104" s="35"/>
      <c r="C104" s="44"/>
      <c r="D104" s="85"/>
      <c r="E104" s="85"/>
      <c r="F104" s="45"/>
      <c r="G104" s="45"/>
      <c r="J104" s="37"/>
    </row>
    <row r="105" spans="1:10" x14ac:dyDescent="0.2">
      <c r="A105" s="4">
        <v>48005</v>
      </c>
      <c r="B105" s="127" t="s">
        <v>165</v>
      </c>
      <c r="C105" s="128"/>
      <c r="D105" s="85"/>
      <c r="E105" s="85"/>
      <c r="F105" s="45"/>
      <c r="G105" s="45"/>
      <c r="J105" s="37"/>
    </row>
    <row r="106" spans="1:10" x14ac:dyDescent="0.2">
      <c r="A106" s="6" t="s">
        <v>45</v>
      </c>
      <c r="B106" s="25" t="s">
        <v>40</v>
      </c>
      <c r="C106" s="2" t="s">
        <v>46</v>
      </c>
      <c r="D106" s="85"/>
      <c r="E106" s="85"/>
      <c r="F106" s="45"/>
      <c r="G106" s="45"/>
      <c r="J106" s="37"/>
    </row>
    <row r="107" spans="1:10" x14ac:dyDescent="0.2">
      <c r="A107" s="4"/>
      <c r="B107" s="11">
        <v>3</v>
      </c>
      <c r="C107" s="95" t="s">
        <v>15</v>
      </c>
      <c r="D107" s="46">
        <f>D108+D111</f>
        <v>390194</v>
      </c>
      <c r="E107" s="46">
        <f>E108+E111</f>
        <v>496388.25</v>
      </c>
      <c r="F107" s="46">
        <f>F108+F111</f>
        <v>390194</v>
      </c>
      <c r="G107" s="46">
        <f>G108+G111</f>
        <v>390194</v>
      </c>
      <c r="J107" s="37"/>
    </row>
    <row r="108" spans="1:10" x14ac:dyDescent="0.2">
      <c r="A108" s="4"/>
      <c r="B108" s="40" t="s">
        <v>0</v>
      </c>
      <c r="C108" s="41" t="s">
        <v>16</v>
      </c>
      <c r="D108" s="46">
        <f>SUM(D109:D110)</f>
        <v>4500</v>
      </c>
      <c r="E108" s="46">
        <f>SUM(E109:E110)</f>
        <v>10800</v>
      </c>
      <c r="F108" s="43">
        <v>4500</v>
      </c>
      <c r="G108" s="43">
        <f>F108</f>
        <v>4500</v>
      </c>
      <c r="J108" s="37"/>
    </row>
    <row r="109" spans="1:10" x14ac:dyDescent="0.2">
      <c r="A109" s="4"/>
      <c r="B109" s="26">
        <v>322</v>
      </c>
      <c r="C109" s="27" t="s">
        <v>18</v>
      </c>
      <c r="D109" s="55">
        <v>0</v>
      </c>
      <c r="E109" s="55">
        <v>0</v>
      </c>
      <c r="F109" s="43"/>
      <c r="G109" s="43"/>
      <c r="J109" s="37"/>
    </row>
    <row r="110" spans="1:10" x14ac:dyDescent="0.2">
      <c r="A110" s="4"/>
      <c r="B110" s="35">
        <v>323</v>
      </c>
      <c r="C110" s="30" t="s">
        <v>38</v>
      </c>
      <c r="D110" s="55">
        <v>4500</v>
      </c>
      <c r="E110" s="70">
        <v>10800</v>
      </c>
      <c r="F110" s="45"/>
      <c r="G110" s="45"/>
      <c r="J110" s="37"/>
    </row>
    <row r="111" spans="1:10" x14ac:dyDescent="0.2">
      <c r="A111" s="6"/>
      <c r="B111" s="11">
        <v>37</v>
      </c>
      <c r="C111" s="2" t="s">
        <v>89</v>
      </c>
      <c r="D111" s="46">
        <f>D112</f>
        <v>385694</v>
      </c>
      <c r="E111" s="46">
        <f>E112</f>
        <v>485588.25</v>
      </c>
      <c r="F111" s="46">
        <v>385694</v>
      </c>
      <c r="G111" s="46">
        <f>F111</f>
        <v>385694</v>
      </c>
    </row>
    <row r="112" spans="1:10" x14ac:dyDescent="0.2">
      <c r="A112" s="6"/>
      <c r="B112" s="26">
        <v>372</v>
      </c>
      <c r="C112" s="44" t="s">
        <v>33</v>
      </c>
      <c r="D112" s="55">
        <v>385694</v>
      </c>
      <c r="E112" s="70">
        <v>485588.25</v>
      </c>
      <c r="F112" s="46"/>
      <c r="G112" s="46"/>
    </row>
    <row r="113" spans="1:7" x14ac:dyDescent="0.2">
      <c r="A113" s="6"/>
      <c r="B113" s="35"/>
      <c r="C113" s="47"/>
      <c r="D113" s="85"/>
      <c r="E113" s="85"/>
      <c r="F113" s="46"/>
      <c r="G113" s="46"/>
    </row>
    <row r="114" spans="1:7" ht="12.75" customHeight="1" x14ac:dyDescent="0.2">
      <c r="A114" s="4">
        <v>2102</v>
      </c>
      <c r="B114" s="48" t="s">
        <v>49</v>
      </c>
      <c r="C114" s="12" t="s">
        <v>50</v>
      </c>
      <c r="D114" s="85"/>
      <c r="E114" s="85"/>
      <c r="F114" s="46"/>
      <c r="G114" s="46"/>
    </row>
    <row r="115" spans="1:7" x14ac:dyDescent="0.2">
      <c r="A115" s="4">
        <v>11001</v>
      </c>
      <c r="B115" s="127" t="s">
        <v>164</v>
      </c>
      <c r="C115" s="128"/>
      <c r="D115" s="85"/>
      <c r="E115" s="85"/>
      <c r="F115" s="46"/>
      <c r="G115" s="46"/>
    </row>
    <row r="116" spans="1:7" x14ac:dyDescent="0.2">
      <c r="A116" s="6" t="s">
        <v>51</v>
      </c>
      <c r="B116" s="25" t="s">
        <v>40</v>
      </c>
      <c r="C116" s="13" t="s">
        <v>52</v>
      </c>
      <c r="D116" s="85"/>
      <c r="E116" s="85"/>
      <c r="F116" s="46"/>
      <c r="G116" s="46"/>
    </row>
    <row r="117" spans="1:7" x14ac:dyDescent="0.2">
      <c r="A117" s="6"/>
      <c r="B117" s="11">
        <v>3</v>
      </c>
      <c r="C117" s="95" t="s">
        <v>15</v>
      </c>
      <c r="D117" s="46">
        <f t="shared" ref="D117:G117" si="16">D118+D122</f>
        <v>138451.64000000001</v>
      </c>
      <c r="E117" s="46">
        <f t="shared" ref="E117" si="17">E118+E122</f>
        <v>180596.5</v>
      </c>
      <c r="F117" s="46">
        <f t="shared" si="16"/>
        <v>138451</v>
      </c>
      <c r="G117" s="46">
        <f t="shared" si="16"/>
        <v>138451</v>
      </c>
    </row>
    <row r="118" spans="1:7" x14ac:dyDescent="0.2">
      <c r="A118" s="6"/>
      <c r="B118" s="40" t="s">
        <v>0</v>
      </c>
      <c r="C118" s="41" t="s">
        <v>16</v>
      </c>
      <c r="D118" s="46">
        <f>SUM(D119:D121)</f>
        <v>138451.64000000001</v>
      </c>
      <c r="E118" s="46">
        <f>SUM(E119:E121)</f>
        <v>180596.5</v>
      </c>
      <c r="F118" s="43">
        <v>138451</v>
      </c>
      <c r="G118" s="46">
        <f>F118</f>
        <v>138451</v>
      </c>
    </row>
    <row r="119" spans="1:7" x14ac:dyDescent="0.2">
      <c r="A119" s="6"/>
      <c r="B119" s="26">
        <v>322</v>
      </c>
      <c r="C119" s="27" t="s">
        <v>18</v>
      </c>
      <c r="D119" s="55">
        <v>120000</v>
      </c>
      <c r="E119" s="70">
        <v>160000</v>
      </c>
      <c r="F119" s="46"/>
      <c r="G119" s="46"/>
    </row>
    <row r="120" spans="1:7" x14ac:dyDescent="0.2">
      <c r="A120" s="6"/>
      <c r="B120" s="35">
        <v>323</v>
      </c>
      <c r="C120" s="30" t="s">
        <v>38</v>
      </c>
      <c r="D120" s="55">
        <v>6431.36</v>
      </c>
      <c r="E120" s="70">
        <v>7492.5</v>
      </c>
      <c r="F120" s="46"/>
      <c r="G120" s="46"/>
    </row>
    <row r="121" spans="1:7" x14ac:dyDescent="0.2">
      <c r="A121" s="6"/>
      <c r="B121" s="26">
        <v>329</v>
      </c>
      <c r="C121" s="27" t="s">
        <v>13</v>
      </c>
      <c r="D121" s="55">
        <v>12020.28</v>
      </c>
      <c r="E121" s="70">
        <v>13104</v>
      </c>
      <c r="F121" s="46"/>
      <c r="G121" s="46"/>
    </row>
    <row r="122" spans="1:7" x14ac:dyDescent="0.2">
      <c r="A122" s="6"/>
      <c r="B122" s="11">
        <v>37</v>
      </c>
      <c r="C122" s="2" t="s">
        <v>89</v>
      </c>
      <c r="D122" s="83">
        <f>D123</f>
        <v>0</v>
      </c>
      <c r="E122" s="83">
        <f>E123</f>
        <v>0</v>
      </c>
      <c r="F122" s="46"/>
      <c r="G122" s="46">
        <f>F122</f>
        <v>0</v>
      </c>
    </row>
    <row r="123" spans="1:7" x14ac:dyDescent="0.2">
      <c r="A123" s="6"/>
      <c r="B123" s="26">
        <v>372</v>
      </c>
      <c r="C123" s="44" t="s">
        <v>33</v>
      </c>
      <c r="D123" s="85"/>
      <c r="E123" s="85"/>
      <c r="F123" s="46"/>
      <c r="G123" s="46"/>
    </row>
    <row r="124" spans="1:7" x14ac:dyDescent="0.2">
      <c r="A124" s="6"/>
      <c r="B124" s="26"/>
      <c r="C124" s="13"/>
      <c r="D124" s="85"/>
      <c r="E124" s="85"/>
      <c r="F124" s="46"/>
      <c r="G124" s="46"/>
    </row>
    <row r="125" spans="1:7" x14ac:dyDescent="0.2">
      <c r="A125" s="6"/>
      <c r="B125" s="11" t="s">
        <v>43</v>
      </c>
      <c r="C125" s="10" t="s">
        <v>44</v>
      </c>
      <c r="D125" s="85"/>
      <c r="E125" s="85"/>
      <c r="F125" s="46"/>
      <c r="G125" s="46"/>
    </row>
    <row r="126" spans="1:7" x14ac:dyDescent="0.2">
      <c r="A126" s="6" t="s">
        <v>94</v>
      </c>
      <c r="B126" s="25" t="s">
        <v>40</v>
      </c>
      <c r="C126" s="12" t="s">
        <v>95</v>
      </c>
      <c r="D126" s="85"/>
      <c r="E126" s="85"/>
      <c r="F126" s="46"/>
      <c r="G126" s="46"/>
    </row>
    <row r="127" spans="1:7" x14ac:dyDescent="0.2">
      <c r="A127" s="6"/>
      <c r="B127" s="40">
        <v>3</v>
      </c>
      <c r="C127" s="2" t="s">
        <v>15</v>
      </c>
      <c r="D127" s="83">
        <f>D128</f>
        <v>0</v>
      </c>
      <c r="E127" s="98">
        <f>E128</f>
        <v>1165</v>
      </c>
      <c r="F127" s="46"/>
      <c r="G127" s="46"/>
    </row>
    <row r="128" spans="1:7" x14ac:dyDescent="0.2">
      <c r="A128" s="6"/>
      <c r="B128" s="40">
        <v>32</v>
      </c>
      <c r="C128" s="2" t="s">
        <v>37</v>
      </c>
      <c r="D128" s="83">
        <f>SUM(D129:D130)</f>
        <v>0</v>
      </c>
      <c r="E128" s="98">
        <f>SUM(E129:E130)</f>
        <v>1165</v>
      </c>
      <c r="F128" s="43"/>
      <c r="G128" s="46">
        <f>F128</f>
        <v>0</v>
      </c>
    </row>
    <row r="129" spans="1:7" x14ac:dyDescent="0.2">
      <c r="A129" s="6"/>
      <c r="B129" s="39">
        <v>321</v>
      </c>
      <c r="C129" s="30" t="s">
        <v>30</v>
      </c>
      <c r="D129" s="85">
        <v>0</v>
      </c>
      <c r="E129" s="70">
        <v>1165</v>
      </c>
      <c r="F129" s="46"/>
      <c r="G129" s="46"/>
    </row>
    <row r="130" spans="1:7" x14ac:dyDescent="0.2">
      <c r="A130" s="6"/>
      <c r="B130" s="35">
        <v>323</v>
      </c>
      <c r="C130" s="30" t="s">
        <v>38</v>
      </c>
      <c r="D130" s="85">
        <v>0</v>
      </c>
      <c r="E130" s="85">
        <v>0</v>
      </c>
      <c r="F130" s="46"/>
      <c r="G130" s="46"/>
    </row>
    <row r="131" spans="1:7" hidden="1" x14ac:dyDescent="0.2">
      <c r="A131" s="6"/>
      <c r="B131" s="35"/>
      <c r="C131" s="42"/>
      <c r="D131" s="85"/>
      <c r="E131" s="85"/>
      <c r="F131" s="46"/>
      <c r="G131" s="46"/>
    </row>
    <row r="132" spans="1:7" hidden="1" x14ac:dyDescent="0.2">
      <c r="A132" s="6" t="s">
        <v>139</v>
      </c>
      <c r="B132" s="25" t="s">
        <v>40</v>
      </c>
      <c r="C132" s="12" t="s">
        <v>91</v>
      </c>
      <c r="D132" s="85"/>
      <c r="E132" s="85"/>
      <c r="F132" s="46"/>
      <c r="G132" s="46"/>
    </row>
    <row r="133" spans="1:7" hidden="1" x14ac:dyDescent="0.2">
      <c r="A133" s="6"/>
      <c r="B133" s="40">
        <v>3</v>
      </c>
      <c r="C133" s="2" t="s">
        <v>15</v>
      </c>
      <c r="D133" s="83">
        <f t="shared" ref="D133:G133" si="18">D134</f>
        <v>0</v>
      </c>
      <c r="E133" s="83">
        <f t="shared" si="18"/>
        <v>0</v>
      </c>
      <c r="F133" s="46">
        <f t="shared" si="18"/>
        <v>0</v>
      </c>
      <c r="G133" s="46">
        <f t="shared" si="18"/>
        <v>0</v>
      </c>
    </row>
    <row r="134" spans="1:7" hidden="1" x14ac:dyDescent="0.2">
      <c r="A134" s="6"/>
      <c r="B134" s="40">
        <v>32</v>
      </c>
      <c r="C134" s="2" t="s">
        <v>37</v>
      </c>
      <c r="D134" s="83">
        <f>SUM(D135:D137)</f>
        <v>0</v>
      </c>
      <c r="E134" s="83">
        <f>SUM(E135:E137)</f>
        <v>0</v>
      </c>
      <c r="F134" s="43"/>
      <c r="G134" s="46"/>
    </row>
    <row r="135" spans="1:7" hidden="1" x14ac:dyDescent="0.2">
      <c r="A135" s="6"/>
      <c r="B135" s="39">
        <v>321</v>
      </c>
      <c r="C135" s="30" t="s">
        <v>30</v>
      </c>
      <c r="D135" s="85">
        <v>0</v>
      </c>
      <c r="E135" s="85">
        <v>0</v>
      </c>
      <c r="F135" s="43"/>
      <c r="G135" s="46"/>
    </row>
    <row r="136" spans="1:7" hidden="1" x14ac:dyDescent="0.2">
      <c r="A136" s="6"/>
      <c r="B136" s="35">
        <v>323</v>
      </c>
      <c r="C136" s="30" t="s">
        <v>38</v>
      </c>
      <c r="D136" s="85">
        <v>0</v>
      </c>
      <c r="E136" s="85">
        <v>0</v>
      </c>
      <c r="F136" s="43"/>
      <c r="G136" s="46"/>
    </row>
    <row r="137" spans="1:7" hidden="1" x14ac:dyDescent="0.2">
      <c r="A137" s="6"/>
      <c r="B137" s="49">
        <v>329</v>
      </c>
      <c r="C137" s="27" t="s">
        <v>13</v>
      </c>
      <c r="D137" s="85">
        <v>0</v>
      </c>
      <c r="E137" s="85">
        <v>0</v>
      </c>
      <c r="F137" s="46"/>
      <c r="G137" s="46"/>
    </row>
    <row r="138" spans="1:7" hidden="1" x14ac:dyDescent="0.2">
      <c r="A138" s="6"/>
      <c r="B138" s="40">
        <v>4</v>
      </c>
      <c r="C138" s="41" t="s">
        <v>21</v>
      </c>
      <c r="D138" s="83">
        <f>D139</f>
        <v>0</v>
      </c>
      <c r="E138" s="83">
        <f>E139</f>
        <v>0</v>
      </c>
      <c r="F138" s="46"/>
      <c r="G138" s="46"/>
    </row>
    <row r="139" spans="1:7" hidden="1" x14ac:dyDescent="0.2">
      <c r="A139" s="6"/>
      <c r="B139" s="40">
        <v>42</v>
      </c>
      <c r="C139" s="52" t="s">
        <v>35</v>
      </c>
      <c r="D139" s="83">
        <f>SUM(D140)</f>
        <v>0</v>
      </c>
      <c r="E139" s="83">
        <f>SUM(E140)</f>
        <v>0</v>
      </c>
      <c r="F139" s="46"/>
      <c r="G139" s="46"/>
    </row>
    <row r="140" spans="1:7" hidden="1" x14ac:dyDescent="0.2">
      <c r="A140" s="6"/>
      <c r="B140" s="39">
        <v>422</v>
      </c>
      <c r="C140" s="30" t="s">
        <v>36</v>
      </c>
      <c r="D140" s="85">
        <v>0</v>
      </c>
      <c r="E140" s="85">
        <v>0</v>
      </c>
      <c r="F140" s="46"/>
      <c r="G140" s="46"/>
    </row>
    <row r="141" spans="1:7" x14ac:dyDescent="0.2">
      <c r="A141" s="6"/>
      <c r="B141" s="35"/>
      <c r="C141" s="47"/>
      <c r="D141" s="85"/>
      <c r="E141" s="85"/>
      <c r="F141" s="46"/>
      <c r="G141" s="46"/>
    </row>
    <row r="142" spans="1:7" x14ac:dyDescent="0.2">
      <c r="A142" s="6">
        <v>58300</v>
      </c>
      <c r="B142" s="11" t="s">
        <v>43</v>
      </c>
      <c r="C142" s="10" t="s">
        <v>44</v>
      </c>
      <c r="D142" s="85"/>
      <c r="E142" s="85"/>
      <c r="F142" s="46"/>
      <c r="G142" s="46"/>
    </row>
    <row r="143" spans="1:7" ht="14.25" customHeight="1" x14ac:dyDescent="0.2">
      <c r="A143" s="6" t="s">
        <v>48</v>
      </c>
      <c r="B143" s="25" t="s">
        <v>40</v>
      </c>
      <c r="C143" s="12" t="s">
        <v>64</v>
      </c>
      <c r="D143" s="85"/>
      <c r="E143" s="85"/>
      <c r="F143" s="46"/>
      <c r="G143" s="46"/>
    </row>
    <row r="144" spans="1:7" x14ac:dyDescent="0.2">
      <c r="A144" s="6"/>
      <c r="B144" s="40">
        <v>3</v>
      </c>
      <c r="C144" s="2" t="s">
        <v>15</v>
      </c>
      <c r="D144" s="83">
        <f>D145</f>
        <v>0</v>
      </c>
      <c r="E144" s="98">
        <f>E145</f>
        <v>7500</v>
      </c>
      <c r="F144" s="46">
        <f>F145</f>
        <v>0</v>
      </c>
      <c r="G144" s="46">
        <f>F144</f>
        <v>0</v>
      </c>
    </row>
    <row r="145" spans="1:9" x14ac:dyDescent="0.2">
      <c r="A145" s="6"/>
      <c r="B145" s="40">
        <v>32</v>
      </c>
      <c r="C145" s="2" t="s">
        <v>37</v>
      </c>
      <c r="D145" s="83">
        <f>D146</f>
        <v>0</v>
      </c>
      <c r="E145" s="98">
        <f>E146</f>
        <v>7500</v>
      </c>
      <c r="F145" s="46"/>
      <c r="G145" s="46">
        <f>F145</f>
        <v>0</v>
      </c>
    </row>
    <row r="146" spans="1:9" x14ac:dyDescent="0.2">
      <c r="A146" s="6"/>
      <c r="B146" s="39">
        <v>322</v>
      </c>
      <c r="C146" s="44" t="s">
        <v>18</v>
      </c>
      <c r="D146" s="85">
        <v>0</v>
      </c>
      <c r="E146" s="70">
        <v>7500</v>
      </c>
      <c r="F146" s="46"/>
      <c r="G146" s="46"/>
    </row>
    <row r="147" spans="1:9" x14ac:dyDescent="0.2">
      <c r="A147" s="6"/>
      <c r="B147" s="35"/>
      <c r="C147" s="47"/>
      <c r="D147" s="85"/>
      <c r="E147" s="85"/>
      <c r="F147" s="46"/>
      <c r="G147" s="46"/>
    </row>
    <row r="148" spans="1:9" ht="14.25" customHeight="1" x14ac:dyDescent="0.2">
      <c r="A148" s="6" t="s">
        <v>48</v>
      </c>
      <c r="B148" s="25" t="s">
        <v>40</v>
      </c>
      <c r="C148" s="12" t="s">
        <v>65</v>
      </c>
      <c r="D148" s="85"/>
      <c r="E148" s="85"/>
      <c r="F148" s="46"/>
      <c r="G148" s="46"/>
    </row>
    <row r="149" spans="1:9" x14ac:dyDescent="0.2">
      <c r="A149" s="6">
        <v>55431</v>
      </c>
      <c r="B149" s="40">
        <v>3</v>
      </c>
      <c r="C149" s="2" t="s">
        <v>15</v>
      </c>
      <c r="D149" s="46">
        <f t="shared" ref="D149:G150" si="19">D150</f>
        <v>75000</v>
      </c>
      <c r="E149" s="46">
        <f t="shared" si="19"/>
        <v>77500</v>
      </c>
      <c r="F149" s="46">
        <f t="shared" si="19"/>
        <v>75000</v>
      </c>
      <c r="G149" s="46">
        <f t="shared" si="19"/>
        <v>75000</v>
      </c>
    </row>
    <row r="150" spans="1:9" x14ac:dyDescent="0.2">
      <c r="A150" s="6"/>
      <c r="B150" s="40">
        <v>32</v>
      </c>
      <c r="C150" s="2" t="s">
        <v>37</v>
      </c>
      <c r="D150" s="46">
        <f t="shared" si="19"/>
        <v>75000</v>
      </c>
      <c r="E150" s="46">
        <f t="shared" si="19"/>
        <v>77500</v>
      </c>
      <c r="F150" s="46">
        <v>75000</v>
      </c>
      <c r="G150" s="46">
        <f>F150</f>
        <v>75000</v>
      </c>
    </row>
    <row r="151" spans="1:9" x14ac:dyDescent="0.2">
      <c r="A151" s="6"/>
      <c r="B151" s="39">
        <v>322</v>
      </c>
      <c r="C151" s="44" t="s">
        <v>18</v>
      </c>
      <c r="D151" s="55">
        <v>75000</v>
      </c>
      <c r="E151" s="55">
        <v>77500</v>
      </c>
      <c r="F151" s="46"/>
      <c r="G151" s="46"/>
    </row>
    <row r="152" spans="1:9" x14ac:dyDescent="0.2">
      <c r="A152" s="6"/>
      <c r="B152" s="35"/>
      <c r="C152" s="47"/>
      <c r="D152" s="85"/>
      <c r="E152" s="85"/>
      <c r="F152" s="55"/>
      <c r="G152" s="59"/>
      <c r="H152" s="50"/>
      <c r="I152" s="51"/>
    </row>
    <row r="153" spans="1:9" x14ac:dyDescent="0.2">
      <c r="A153" s="6" t="s">
        <v>99</v>
      </c>
      <c r="B153" s="25" t="s">
        <v>40</v>
      </c>
      <c r="C153" s="12" t="s">
        <v>100</v>
      </c>
      <c r="D153" s="85"/>
      <c r="E153" s="85"/>
      <c r="F153" s="55"/>
      <c r="G153" s="59"/>
      <c r="H153" s="50"/>
      <c r="I153" s="51"/>
    </row>
    <row r="154" spans="1:9" x14ac:dyDescent="0.2">
      <c r="A154" s="6">
        <v>55431</v>
      </c>
      <c r="B154" s="4">
        <v>3</v>
      </c>
      <c r="C154" s="90" t="s">
        <v>15</v>
      </c>
      <c r="D154" s="46">
        <f t="shared" ref="D154:G154" si="20">D155+D159</f>
        <v>14400</v>
      </c>
      <c r="E154" s="46">
        <f t="shared" ref="E154" si="21">E155+E159</f>
        <v>14400</v>
      </c>
      <c r="F154" s="46">
        <f t="shared" si="20"/>
        <v>14400</v>
      </c>
      <c r="G154" s="46">
        <f t="shared" si="20"/>
        <v>14400</v>
      </c>
      <c r="H154" s="50"/>
      <c r="I154" s="51"/>
    </row>
    <row r="155" spans="1:9" x14ac:dyDescent="0.2">
      <c r="A155" s="6"/>
      <c r="B155" s="4">
        <v>31</v>
      </c>
      <c r="C155" s="4" t="s">
        <v>25</v>
      </c>
      <c r="D155" s="46">
        <f>SUM(D156:D158)</f>
        <v>11000</v>
      </c>
      <c r="E155" s="46">
        <f>SUM(E156:E158)</f>
        <v>11000</v>
      </c>
      <c r="F155" s="46">
        <v>11000</v>
      </c>
      <c r="G155" s="60">
        <f>F155</f>
        <v>11000</v>
      </c>
      <c r="H155" s="50"/>
      <c r="I155" s="51"/>
    </row>
    <row r="156" spans="1:9" x14ac:dyDescent="0.2">
      <c r="A156" s="6"/>
      <c r="B156" s="39">
        <v>311</v>
      </c>
      <c r="C156" s="30" t="s">
        <v>14</v>
      </c>
      <c r="D156" s="55">
        <v>9053.33</v>
      </c>
      <c r="E156" s="55">
        <v>9053.33</v>
      </c>
      <c r="F156" s="46"/>
      <c r="G156" s="60"/>
      <c r="H156" s="50"/>
      <c r="I156" s="51"/>
    </row>
    <row r="157" spans="1:9" x14ac:dyDescent="0.2">
      <c r="A157" s="6"/>
      <c r="B157" s="39">
        <v>312</v>
      </c>
      <c r="C157" s="30" t="s">
        <v>103</v>
      </c>
      <c r="D157" s="55">
        <v>480</v>
      </c>
      <c r="E157" s="55">
        <v>480</v>
      </c>
      <c r="F157" s="46"/>
      <c r="G157" s="60"/>
      <c r="H157" s="50"/>
      <c r="I157" s="51"/>
    </row>
    <row r="158" spans="1:9" x14ac:dyDescent="0.2">
      <c r="A158" s="6"/>
      <c r="B158" s="39">
        <v>313</v>
      </c>
      <c r="C158" s="30" t="s">
        <v>26</v>
      </c>
      <c r="D158" s="55">
        <v>1466.67</v>
      </c>
      <c r="E158" s="55">
        <v>1466.67</v>
      </c>
      <c r="F158" s="46"/>
      <c r="G158" s="60"/>
      <c r="H158" s="50"/>
      <c r="I158" s="51"/>
    </row>
    <row r="159" spans="1:9" x14ac:dyDescent="0.2">
      <c r="A159" s="6"/>
      <c r="B159" s="40">
        <v>32</v>
      </c>
      <c r="C159" s="41" t="s">
        <v>16</v>
      </c>
      <c r="D159" s="46">
        <f>SUM(D160:D161)</f>
        <v>3400</v>
      </c>
      <c r="E159" s="46">
        <f>SUM(E160:E161)</f>
        <v>3400</v>
      </c>
      <c r="F159" s="46">
        <v>3400</v>
      </c>
      <c r="G159" s="60">
        <f>F159</f>
        <v>3400</v>
      </c>
      <c r="H159" s="50"/>
      <c r="I159" s="51"/>
    </row>
    <row r="160" spans="1:9" x14ac:dyDescent="0.2">
      <c r="A160" s="6"/>
      <c r="B160" s="39">
        <v>321</v>
      </c>
      <c r="C160" s="30" t="s">
        <v>27</v>
      </c>
      <c r="D160" s="55">
        <v>1000</v>
      </c>
      <c r="E160" s="55">
        <v>1000</v>
      </c>
      <c r="F160" s="46"/>
      <c r="G160" s="60"/>
      <c r="H160" s="50"/>
      <c r="I160" s="51"/>
    </row>
    <row r="161" spans="1:9" x14ac:dyDescent="0.2">
      <c r="A161" s="6"/>
      <c r="B161" s="39">
        <v>322</v>
      </c>
      <c r="C161" s="44" t="s">
        <v>18</v>
      </c>
      <c r="D161" s="55">
        <v>2400</v>
      </c>
      <c r="E161" s="55">
        <v>2400</v>
      </c>
      <c r="F161" s="46"/>
      <c r="G161" s="60"/>
      <c r="H161" s="50"/>
      <c r="I161" s="51"/>
    </row>
    <row r="162" spans="1:9" x14ac:dyDescent="0.2">
      <c r="A162" s="6"/>
      <c r="B162" s="35"/>
      <c r="C162" s="47"/>
      <c r="D162" s="55"/>
      <c r="E162" s="55"/>
      <c r="F162" s="46"/>
      <c r="G162" s="60"/>
      <c r="H162" s="50"/>
      <c r="I162" s="51"/>
    </row>
    <row r="163" spans="1:9" x14ac:dyDescent="0.2">
      <c r="A163" s="6" t="s">
        <v>99</v>
      </c>
      <c r="B163" s="25" t="s">
        <v>40</v>
      </c>
      <c r="C163" s="12" t="s">
        <v>101</v>
      </c>
      <c r="D163" s="55"/>
      <c r="E163" s="55"/>
      <c r="F163" s="46"/>
      <c r="G163" s="60"/>
      <c r="H163" s="50"/>
      <c r="I163" s="51"/>
    </row>
    <row r="164" spans="1:9" x14ac:dyDescent="0.2">
      <c r="A164" s="6">
        <v>55348</v>
      </c>
      <c r="B164" s="4">
        <v>3</v>
      </c>
      <c r="C164" s="90" t="s">
        <v>15</v>
      </c>
      <c r="D164" s="46">
        <f t="shared" ref="D164:G164" si="22">D165+D169</f>
        <v>36000</v>
      </c>
      <c r="E164" s="46">
        <f t="shared" ref="E164" si="23">E165+E169</f>
        <v>36000</v>
      </c>
      <c r="F164" s="46">
        <f t="shared" si="22"/>
        <v>36000</v>
      </c>
      <c r="G164" s="46">
        <f t="shared" si="22"/>
        <v>36000</v>
      </c>
      <c r="H164" s="50"/>
      <c r="I164" s="51"/>
    </row>
    <row r="165" spans="1:9" x14ac:dyDescent="0.2">
      <c r="A165" s="6"/>
      <c r="B165" s="4">
        <v>31</v>
      </c>
      <c r="C165" s="4" t="s">
        <v>25</v>
      </c>
      <c r="D165" s="46">
        <f>SUM(D166:D168)</f>
        <v>27500</v>
      </c>
      <c r="E165" s="46">
        <f>SUM(E166:E168)</f>
        <v>27500</v>
      </c>
      <c r="F165" s="46">
        <v>27500</v>
      </c>
      <c r="G165" s="60">
        <f>F165</f>
        <v>27500</v>
      </c>
      <c r="H165" s="50"/>
      <c r="I165" s="51"/>
    </row>
    <row r="166" spans="1:9" x14ac:dyDescent="0.2">
      <c r="A166" s="6"/>
      <c r="B166" s="39">
        <v>311</v>
      </c>
      <c r="C166" s="30" t="s">
        <v>14</v>
      </c>
      <c r="D166" s="55">
        <v>22633.33</v>
      </c>
      <c r="E166" s="55">
        <v>22633.33</v>
      </c>
      <c r="F166" s="46"/>
      <c r="G166" s="60"/>
      <c r="H166" s="50"/>
      <c r="I166" s="51"/>
    </row>
    <row r="167" spans="1:9" x14ac:dyDescent="0.2">
      <c r="A167" s="6"/>
      <c r="B167" s="39">
        <v>312</v>
      </c>
      <c r="C167" s="30" t="s">
        <v>103</v>
      </c>
      <c r="D167" s="55">
        <v>1200</v>
      </c>
      <c r="E167" s="55">
        <v>1200</v>
      </c>
      <c r="F167" s="46"/>
      <c r="G167" s="60"/>
      <c r="H167" s="50"/>
      <c r="I167" s="51"/>
    </row>
    <row r="168" spans="1:9" x14ac:dyDescent="0.2">
      <c r="A168" s="6"/>
      <c r="B168" s="39">
        <v>313</v>
      </c>
      <c r="C168" s="30" t="s">
        <v>26</v>
      </c>
      <c r="D168" s="55">
        <v>3666.67</v>
      </c>
      <c r="E168" s="55">
        <v>3666.67</v>
      </c>
      <c r="F168" s="46"/>
      <c r="G168" s="60"/>
      <c r="H168" s="50"/>
      <c r="I168" s="51"/>
    </row>
    <row r="169" spans="1:9" x14ac:dyDescent="0.2">
      <c r="A169" s="6"/>
      <c r="B169" s="40">
        <v>32</v>
      </c>
      <c r="C169" s="41" t="s">
        <v>16</v>
      </c>
      <c r="D169" s="46">
        <f>SUM(D170:D171)</f>
        <v>8500</v>
      </c>
      <c r="E169" s="46">
        <f>SUM(E170:E171)</f>
        <v>8500</v>
      </c>
      <c r="F169" s="46">
        <v>8500</v>
      </c>
      <c r="G169" s="60">
        <f>F169</f>
        <v>8500</v>
      </c>
      <c r="H169" s="50"/>
      <c r="I169" s="51"/>
    </row>
    <row r="170" spans="1:9" x14ac:dyDescent="0.2">
      <c r="A170" s="6"/>
      <c r="B170" s="39">
        <v>321</v>
      </c>
      <c r="C170" s="30" t="s">
        <v>27</v>
      </c>
      <c r="D170" s="55">
        <v>2500</v>
      </c>
      <c r="E170" s="55">
        <v>2500</v>
      </c>
      <c r="F170" s="46"/>
      <c r="G170" s="60"/>
      <c r="H170" s="50"/>
      <c r="I170" s="51"/>
    </row>
    <row r="171" spans="1:9" x14ac:dyDescent="0.2">
      <c r="A171" s="6"/>
      <c r="B171" s="39">
        <v>322</v>
      </c>
      <c r="C171" s="44" t="s">
        <v>18</v>
      </c>
      <c r="D171" s="55">
        <v>6000</v>
      </c>
      <c r="E171" s="55">
        <v>6000</v>
      </c>
      <c r="F171" s="46"/>
      <c r="G171" s="60"/>
      <c r="H171" s="50"/>
      <c r="I171" s="51"/>
    </row>
    <row r="172" spans="1:9" x14ac:dyDescent="0.2">
      <c r="A172" s="6"/>
      <c r="B172" s="35"/>
      <c r="C172" s="47"/>
      <c r="D172" s="85"/>
      <c r="E172" s="85"/>
      <c r="F172" s="46"/>
      <c r="G172" s="60"/>
      <c r="H172" s="50"/>
      <c r="I172" s="51"/>
    </row>
    <row r="173" spans="1:9" x14ac:dyDescent="0.2">
      <c r="A173" s="6" t="s">
        <v>99</v>
      </c>
      <c r="B173" s="25" t="s">
        <v>40</v>
      </c>
      <c r="C173" s="12" t="s">
        <v>102</v>
      </c>
      <c r="D173" s="85"/>
      <c r="E173" s="85"/>
      <c r="F173" s="46"/>
      <c r="G173" s="60"/>
      <c r="H173" s="50"/>
      <c r="I173" s="51"/>
    </row>
    <row r="174" spans="1:9" x14ac:dyDescent="0.2">
      <c r="A174" s="6">
        <v>47300</v>
      </c>
      <c r="B174" s="4">
        <v>3</v>
      </c>
      <c r="C174" s="90" t="s">
        <v>15</v>
      </c>
      <c r="D174" s="46">
        <f t="shared" ref="D174:G174" si="24">D175+D179</f>
        <v>57600</v>
      </c>
      <c r="E174" s="46">
        <f t="shared" ref="E174" si="25">E175+E179</f>
        <v>57600</v>
      </c>
      <c r="F174" s="46">
        <f t="shared" si="24"/>
        <v>57600</v>
      </c>
      <c r="G174" s="46">
        <f t="shared" si="24"/>
        <v>57600</v>
      </c>
      <c r="H174" s="50"/>
      <c r="I174" s="51"/>
    </row>
    <row r="175" spans="1:9" x14ac:dyDescent="0.2">
      <c r="A175" s="6"/>
      <c r="B175" s="4">
        <v>31</v>
      </c>
      <c r="C175" s="4" t="s">
        <v>25</v>
      </c>
      <c r="D175" s="46">
        <f>SUM(D176:D178)</f>
        <v>44000</v>
      </c>
      <c r="E175" s="46">
        <f>SUM(E176:E178)</f>
        <v>44000</v>
      </c>
      <c r="F175" s="46">
        <v>44000</v>
      </c>
      <c r="G175" s="60">
        <f>F175</f>
        <v>44000</v>
      </c>
      <c r="H175" s="50"/>
      <c r="I175" s="51"/>
    </row>
    <row r="176" spans="1:9" x14ac:dyDescent="0.2">
      <c r="A176" s="6"/>
      <c r="B176" s="39">
        <v>311</v>
      </c>
      <c r="C176" s="30" t="s">
        <v>14</v>
      </c>
      <c r="D176" s="55">
        <v>36213.33</v>
      </c>
      <c r="E176" s="55">
        <v>36213.33</v>
      </c>
      <c r="F176" s="46"/>
      <c r="G176" s="60"/>
      <c r="H176" s="50"/>
      <c r="I176" s="51"/>
    </row>
    <row r="177" spans="1:9" x14ac:dyDescent="0.2">
      <c r="A177" s="6"/>
      <c r="B177" s="39">
        <v>312</v>
      </c>
      <c r="C177" s="30" t="s">
        <v>103</v>
      </c>
      <c r="D177" s="55">
        <v>1920</v>
      </c>
      <c r="E177" s="55">
        <v>1920</v>
      </c>
      <c r="F177" s="46"/>
      <c r="G177" s="60"/>
      <c r="H177" s="50"/>
      <c r="I177" s="51"/>
    </row>
    <row r="178" spans="1:9" x14ac:dyDescent="0.2">
      <c r="A178" s="6"/>
      <c r="B178" s="39">
        <v>313</v>
      </c>
      <c r="C178" s="30" t="s">
        <v>26</v>
      </c>
      <c r="D178" s="55">
        <v>5866.67</v>
      </c>
      <c r="E178" s="55">
        <v>5866.67</v>
      </c>
      <c r="F178" s="46"/>
      <c r="G178" s="60"/>
      <c r="H178" s="50"/>
      <c r="I178" s="51"/>
    </row>
    <row r="179" spans="1:9" x14ac:dyDescent="0.2">
      <c r="A179" s="6"/>
      <c r="B179" s="40">
        <v>32</v>
      </c>
      <c r="C179" s="41" t="s">
        <v>16</v>
      </c>
      <c r="D179" s="46">
        <f>SUM(D180:D181)</f>
        <v>13600</v>
      </c>
      <c r="E179" s="46">
        <f>SUM(E180:E181)</f>
        <v>13600</v>
      </c>
      <c r="F179" s="46">
        <v>13600</v>
      </c>
      <c r="G179" s="60">
        <f>F179</f>
        <v>13600</v>
      </c>
      <c r="H179" s="50"/>
      <c r="I179" s="51"/>
    </row>
    <row r="180" spans="1:9" x14ac:dyDescent="0.2">
      <c r="A180" s="6"/>
      <c r="B180" s="39">
        <v>321</v>
      </c>
      <c r="C180" s="30" t="s">
        <v>27</v>
      </c>
      <c r="D180" s="55">
        <v>4000</v>
      </c>
      <c r="E180" s="55">
        <v>4000</v>
      </c>
      <c r="F180" s="55"/>
      <c r="G180" s="59"/>
      <c r="H180" s="50"/>
      <c r="I180" s="51"/>
    </row>
    <row r="181" spans="1:9" x14ac:dyDescent="0.2">
      <c r="A181" s="6"/>
      <c r="B181" s="39">
        <v>322</v>
      </c>
      <c r="C181" s="44" t="s">
        <v>18</v>
      </c>
      <c r="D181" s="55">
        <v>9600</v>
      </c>
      <c r="E181" s="55">
        <v>9600</v>
      </c>
      <c r="F181" s="55"/>
      <c r="G181" s="59"/>
      <c r="H181" s="50"/>
      <c r="I181" s="51"/>
    </row>
    <row r="182" spans="1:9" x14ac:dyDescent="0.2">
      <c r="A182" s="6"/>
      <c r="B182" s="35"/>
      <c r="C182" s="47"/>
      <c r="D182" s="85"/>
      <c r="E182" s="85"/>
      <c r="F182" s="55"/>
      <c r="G182" s="59"/>
      <c r="H182" s="50"/>
      <c r="I182" s="51"/>
    </row>
    <row r="183" spans="1:9" x14ac:dyDescent="0.2">
      <c r="A183" s="6" t="s">
        <v>90</v>
      </c>
      <c r="B183" s="25" t="s">
        <v>40</v>
      </c>
      <c r="C183" s="12" t="s">
        <v>96</v>
      </c>
      <c r="D183" s="85"/>
      <c r="E183" s="85"/>
      <c r="F183" s="55"/>
      <c r="G183" s="59"/>
      <c r="H183" s="50"/>
      <c r="I183" s="51"/>
    </row>
    <row r="184" spans="1:9" x14ac:dyDescent="0.2">
      <c r="A184" s="6">
        <v>55431</v>
      </c>
      <c r="B184" s="40">
        <v>3</v>
      </c>
      <c r="C184" s="2" t="s">
        <v>15</v>
      </c>
      <c r="D184" s="46">
        <f t="shared" ref="D184:G184" si="26">D185</f>
        <v>4000</v>
      </c>
      <c r="E184" s="46">
        <f t="shared" si="26"/>
        <v>4000</v>
      </c>
      <c r="F184" s="46">
        <f t="shared" si="26"/>
        <v>4000</v>
      </c>
      <c r="G184" s="46">
        <f t="shared" si="26"/>
        <v>4000</v>
      </c>
      <c r="H184" s="50"/>
      <c r="I184" s="51"/>
    </row>
    <row r="185" spans="1:9" x14ac:dyDescent="0.2">
      <c r="A185" s="6"/>
      <c r="B185" s="40">
        <v>32</v>
      </c>
      <c r="C185" s="2" t="s">
        <v>37</v>
      </c>
      <c r="D185" s="46">
        <f>SUM(D186:D187)</f>
        <v>4000</v>
      </c>
      <c r="E185" s="46">
        <f>SUM(E186:E187)</f>
        <v>4000</v>
      </c>
      <c r="F185" s="46">
        <v>4000</v>
      </c>
      <c r="G185" s="46">
        <f>F185</f>
        <v>4000</v>
      </c>
      <c r="H185" s="50"/>
      <c r="I185" s="51"/>
    </row>
    <row r="186" spans="1:9" x14ac:dyDescent="0.2">
      <c r="A186" s="6"/>
      <c r="B186" s="35">
        <v>323</v>
      </c>
      <c r="C186" s="47" t="s">
        <v>31</v>
      </c>
      <c r="D186" s="55">
        <v>0</v>
      </c>
      <c r="E186" s="55">
        <v>0</v>
      </c>
      <c r="F186" s="46"/>
      <c r="G186" s="60"/>
      <c r="H186" s="50"/>
      <c r="I186" s="51"/>
    </row>
    <row r="187" spans="1:9" x14ac:dyDescent="0.2">
      <c r="A187" s="6"/>
      <c r="B187" s="26">
        <v>329</v>
      </c>
      <c r="C187" s="27" t="s">
        <v>13</v>
      </c>
      <c r="D187" s="55">
        <v>4000</v>
      </c>
      <c r="E187" s="55">
        <v>4000</v>
      </c>
      <c r="F187" s="55"/>
      <c r="G187" s="59"/>
      <c r="H187" s="50"/>
      <c r="I187" s="51"/>
    </row>
    <row r="188" spans="1:9" x14ac:dyDescent="0.2">
      <c r="A188" s="6"/>
      <c r="B188" s="35"/>
      <c r="C188" s="47"/>
      <c r="D188" s="85"/>
      <c r="E188" s="85"/>
      <c r="F188" s="55"/>
      <c r="G188" s="59"/>
      <c r="H188" s="50"/>
      <c r="I188" s="51"/>
    </row>
    <row r="189" spans="1:9" x14ac:dyDescent="0.2">
      <c r="A189" s="6" t="s">
        <v>57</v>
      </c>
      <c r="B189" s="25" t="s">
        <v>40</v>
      </c>
      <c r="C189" s="12" t="s">
        <v>58</v>
      </c>
      <c r="D189" s="85"/>
      <c r="E189" s="85"/>
      <c r="F189" s="55"/>
      <c r="G189" s="59"/>
      <c r="H189" s="50"/>
      <c r="I189" s="51"/>
    </row>
    <row r="190" spans="1:9" x14ac:dyDescent="0.2">
      <c r="A190" s="6">
        <v>55431</v>
      </c>
      <c r="B190" s="40">
        <v>3</v>
      </c>
      <c r="C190" s="2" t="s">
        <v>15</v>
      </c>
      <c r="D190" s="46">
        <f t="shared" ref="D190:G190" si="27">D191</f>
        <v>5000</v>
      </c>
      <c r="E190" s="46">
        <f t="shared" si="27"/>
        <v>5000</v>
      </c>
      <c r="F190" s="46">
        <f t="shared" si="27"/>
        <v>5000</v>
      </c>
      <c r="G190" s="46">
        <f t="shared" si="27"/>
        <v>5000</v>
      </c>
      <c r="H190" s="50"/>
      <c r="I190" s="51"/>
    </row>
    <row r="191" spans="1:9" x14ac:dyDescent="0.2">
      <c r="A191" s="6"/>
      <c r="B191" s="40">
        <v>32</v>
      </c>
      <c r="C191" s="2" t="s">
        <v>37</v>
      </c>
      <c r="D191" s="46">
        <f>D192</f>
        <v>5000</v>
      </c>
      <c r="E191" s="46">
        <f>E192</f>
        <v>5000</v>
      </c>
      <c r="F191" s="46">
        <v>5000</v>
      </c>
      <c r="G191" s="46">
        <f>F191</f>
        <v>5000</v>
      </c>
      <c r="H191" s="50"/>
      <c r="I191" s="51"/>
    </row>
    <row r="192" spans="1:9" x14ac:dyDescent="0.2">
      <c r="A192" s="6"/>
      <c r="B192" s="26">
        <v>329</v>
      </c>
      <c r="C192" s="27" t="s">
        <v>13</v>
      </c>
      <c r="D192" s="55">
        <v>5000</v>
      </c>
      <c r="E192" s="55">
        <v>5000</v>
      </c>
      <c r="F192" s="55"/>
      <c r="G192" s="59"/>
      <c r="H192" s="50"/>
      <c r="I192" s="51"/>
    </row>
    <row r="193" spans="1:9" x14ac:dyDescent="0.2">
      <c r="A193" s="6"/>
      <c r="B193" s="26"/>
      <c r="C193" s="27"/>
      <c r="D193" s="55"/>
      <c r="E193" s="55"/>
      <c r="F193" s="55"/>
      <c r="G193" s="59"/>
      <c r="H193" s="50"/>
      <c r="I193" s="51"/>
    </row>
    <row r="194" spans="1:9" x14ac:dyDescent="0.2">
      <c r="A194" s="6" t="s">
        <v>97</v>
      </c>
      <c r="B194" s="25" t="s">
        <v>40</v>
      </c>
      <c r="C194" s="12" t="s">
        <v>166</v>
      </c>
      <c r="D194" s="55"/>
      <c r="E194" s="55"/>
      <c r="F194" s="55"/>
      <c r="G194" s="59"/>
      <c r="H194" s="50"/>
      <c r="I194" s="51"/>
    </row>
    <row r="195" spans="1:9" x14ac:dyDescent="0.2">
      <c r="A195" s="6">
        <v>55431</v>
      </c>
      <c r="B195" s="40">
        <v>3</v>
      </c>
      <c r="C195" s="2" t="s">
        <v>15</v>
      </c>
      <c r="D195" s="46">
        <f t="shared" ref="D195:G195" si="28">D196</f>
        <v>3000</v>
      </c>
      <c r="E195" s="46">
        <f t="shared" si="28"/>
        <v>3000</v>
      </c>
      <c r="F195" s="46">
        <f t="shared" si="28"/>
        <v>3000</v>
      </c>
      <c r="G195" s="46">
        <f t="shared" si="28"/>
        <v>3000</v>
      </c>
      <c r="H195" s="50"/>
      <c r="I195" s="51"/>
    </row>
    <row r="196" spans="1:9" x14ac:dyDescent="0.2">
      <c r="A196" s="6"/>
      <c r="B196" s="40">
        <v>32</v>
      </c>
      <c r="C196" s="2" t="s">
        <v>37</v>
      </c>
      <c r="D196" s="46">
        <f>D197</f>
        <v>3000</v>
      </c>
      <c r="E196" s="46">
        <f>E197</f>
        <v>3000</v>
      </c>
      <c r="F196" s="46">
        <v>3000</v>
      </c>
      <c r="G196" s="46">
        <f>F196</f>
        <v>3000</v>
      </c>
      <c r="H196" s="50"/>
      <c r="I196" s="51"/>
    </row>
    <row r="197" spans="1:9" x14ac:dyDescent="0.2">
      <c r="A197" s="6"/>
      <c r="B197" s="26">
        <v>329</v>
      </c>
      <c r="C197" s="27" t="s">
        <v>13</v>
      </c>
      <c r="D197" s="55">
        <v>3000</v>
      </c>
      <c r="E197" s="55">
        <v>3000</v>
      </c>
      <c r="F197" s="55"/>
      <c r="G197" s="59"/>
      <c r="H197" s="50"/>
      <c r="I197" s="51"/>
    </row>
    <row r="198" spans="1:9" ht="12.75" customHeight="1" x14ac:dyDescent="0.2">
      <c r="A198" s="6"/>
      <c r="B198" s="26"/>
      <c r="C198" s="27"/>
      <c r="D198" s="55"/>
      <c r="E198" s="55"/>
      <c r="F198" s="55"/>
      <c r="G198" s="59"/>
      <c r="H198" s="50"/>
      <c r="I198" s="51"/>
    </row>
    <row r="199" spans="1:9" x14ac:dyDescent="0.2">
      <c r="A199" s="97" t="s">
        <v>92</v>
      </c>
      <c r="B199" s="115" t="s">
        <v>129</v>
      </c>
      <c r="C199" s="116"/>
      <c r="D199" s="55"/>
      <c r="E199" s="55"/>
      <c r="F199" s="55"/>
      <c r="G199" s="59"/>
      <c r="H199" s="50"/>
      <c r="I199" s="51"/>
    </row>
    <row r="200" spans="1:9" x14ac:dyDescent="0.2">
      <c r="A200" s="6"/>
      <c r="B200" s="40">
        <v>3</v>
      </c>
      <c r="C200" s="2" t="s">
        <v>15</v>
      </c>
      <c r="D200" s="46">
        <f>D201</f>
        <v>2800</v>
      </c>
      <c r="E200" s="46">
        <f>E201</f>
        <v>2800</v>
      </c>
      <c r="F200" s="55"/>
      <c r="G200" s="59"/>
      <c r="H200" s="50"/>
      <c r="I200" s="51"/>
    </row>
    <row r="201" spans="1:9" x14ac:dyDescent="0.2">
      <c r="A201" s="6"/>
      <c r="B201" s="40">
        <v>32</v>
      </c>
      <c r="C201" s="2" t="s">
        <v>37</v>
      </c>
      <c r="D201" s="46">
        <f>SUM(D202:D203)</f>
        <v>2800</v>
      </c>
      <c r="E201" s="46">
        <f>SUM(E202:E203)</f>
        <v>2800</v>
      </c>
      <c r="F201" s="55"/>
      <c r="G201" s="59"/>
      <c r="H201" s="50"/>
      <c r="I201" s="51"/>
    </row>
    <row r="202" spans="1:9" x14ac:dyDescent="0.2">
      <c r="A202" s="6"/>
      <c r="B202" s="39">
        <v>322</v>
      </c>
      <c r="C202" s="44" t="s">
        <v>18</v>
      </c>
      <c r="D202" s="55">
        <v>1050</v>
      </c>
      <c r="E202" s="55">
        <v>1050</v>
      </c>
      <c r="F202" s="55"/>
      <c r="G202" s="59"/>
      <c r="H202" s="50"/>
      <c r="I202" s="51"/>
    </row>
    <row r="203" spans="1:9" x14ac:dyDescent="0.2">
      <c r="A203" s="6"/>
      <c r="B203" s="35">
        <v>323</v>
      </c>
      <c r="C203" s="47" t="s">
        <v>31</v>
      </c>
      <c r="D203" s="55">
        <v>1750</v>
      </c>
      <c r="E203" s="55">
        <v>1750</v>
      </c>
      <c r="F203" s="55"/>
      <c r="G203" s="59"/>
      <c r="H203" s="50"/>
      <c r="I203" s="51"/>
    </row>
    <row r="204" spans="1:9" x14ac:dyDescent="0.2">
      <c r="A204" s="6"/>
      <c r="B204" s="40">
        <v>4</v>
      </c>
      <c r="C204" s="41" t="s">
        <v>21</v>
      </c>
      <c r="D204" s="46">
        <f>D205</f>
        <v>13200</v>
      </c>
      <c r="E204" s="46">
        <f>E205</f>
        <v>13200</v>
      </c>
      <c r="F204" s="55"/>
      <c r="G204" s="59"/>
      <c r="H204" s="50"/>
      <c r="I204" s="51"/>
    </row>
    <row r="205" spans="1:9" x14ac:dyDescent="0.2">
      <c r="A205" s="6"/>
      <c r="B205" s="40">
        <v>42</v>
      </c>
      <c r="C205" s="52" t="s">
        <v>35</v>
      </c>
      <c r="D205" s="46">
        <f>SUM(D206:D208)</f>
        <v>13200</v>
      </c>
      <c r="E205" s="46">
        <f>SUM(E206:E208)</f>
        <v>13200</v>
      </c>
      <c r="F205" s="55"/>
      <c r="G205" s="59"/>
      <c r="H205" s="50"/>
      <c r="I205" s="51"/>
    </row>
    <row r="206" spans="1:9" x14ac:dyDescent="0.2">
      <c r="A206" s="6"/>
      <c r="B206" s="39">
        <v>422</v>
      </c>
      <c r="C206" s="30" t="s">
        <v>36</v>
      </c>
      <c r="D206" s="55">
        <v>13200</v>
      </c>
      <c r="E206" s="55">
        <v>13200</v>
      </c>
      <c r="F206" s="55"/>
      <c r="G206" s="59"/>
      <c r="H206" s="50"/>
      <c r="I206" s="51"/>
    </row>
    <row r="207" spans="1:9" x14ac:dyDescent="0.2">
      <c r="A207" s="6"/>
      <c r="B207" s="26"/>
      <c r="C207" s="27"/>
      <c r="D207" s="55"/>
      <c r="E207" s="55"/>
      <c r="F207" s="55"/>
      <c r="G207" s="59"/>
      <c r="H207" s="50"/>
      <c r="I207" s="51"/>
    </row>
    <row r="208" spans="1:9" x14ac:dyDescent="0.2">
      <c r="A208" s="6" t="s">
        <v>59</v>
      </c>
      <c r="B208" s="25" t="s">
        <v>40</v>
      </c>
      <c r="C208" s="12" t="s">
        <v>60</v>
      </c>
      <c r="D208" s="55"/>
      <c r="E208" s="55"/>
      <c r="F208" s="55"/>
      <c r="G208" s="59"/>
      <c r="H208" s="50"/>
      <c r="I208" s="51"/>
    </row>
    <row r="209" spans="1:9" x14ac:dyDescent="0.2">
      <c r="A209" s="6">
        <v>55431</v>
      </c>
      <c r="B209" s="40">
        <v>3</v>
      </c>
      <c r="C209" s="2" t="s">
        <v>15</v>
      </c>
      <c r="D209" s="46">
        <f t="shared" ref="D209:G209" si="29">D210</f>
        <v>3000</v>
      </c>
      <c r="E209" s="46">
        <f t="shared" si="29"/>
        <v>3000</v>
      </c>
      <c r="F209" s="46">
        <f t="shared" si="29"/>
        <v>3000</v>
      </c>
      <c r="G209" s="46">
        <f t="shared" si="29"/>
        <v>3000</v>
      </c>
      <c r="H209" s="50"/>
      <c r="I209" s="51"/>
    </row>
    <row r="210" spans="1:9" x14ac:dyDescent="0.2">
      <c r="A210" s="6"/>
      <c r="B210" s="40">
        <v>32</v>
      </c>
      <c r="C210" s="2" t="s">
        <v>37</v>
      </c>
      <c r="D210" s="46">
        <f>SUM(D211:D213)</f>
        <v>3000</v>
      </c>
      <c r="E210" s="46">
        <f>SUM(E211:E213)</f>
        <v>3000</v>
      </c>
      <c r="F210" s="46">
        <v>3000</v>
      </c>
      <c r="G210" s="46">
        <f>F210</f>
        <v>3000</v>
      </c>
      <c r="H210" s="50"/>
      <c r="I210" s="51"/>
    </row>
    <row r="211" spans="1:9" x14ac:dyDescent="0.2">
      <c r="A211" s="6"/>
      <c r="B211" s="39">
        <v>321</v>
      </c>
      <c r="C211" s="30" t="s">
        <v>27</v>
      </c>
      <c r="D211" s="55">
        <v>0</v>
      </c>
      <c r="E211" s="55">
        <v>0</v>
      </c>
      <c r="F211" s="46"/>
      <c r="G211" s="60"/>
      <c r="H211" s="50"/>
      <c r="I211" s="51"/>
    </row>
    <row r="212" spans="1:9" x14ac:dyDescent="0.2">
      <c r="A212" s="6"/>
      <c r="B212" s="35">
        <v>323</v>
      </c>
      <c r="C212" s="47" t="s">
        <v>31</v>
      </c>
      <c r="D212" s="55">
        <v>0</v>
      </c>
      <c r="E212" s="55">
        <v>0</v>
      </c>
      <c r="F212" s="46"/>
      <c r="G212" s="60"/>
      <c r="H212" s="50"/>
      <c r="I212" s="51"/>
    </row>
    <row r="213" spans="1:9" x14ac:dyDescent="0.2">
      <c r="A213" s="6"/>
      <c r="B213" s="26">
        <v>329</v>
      </c>
      <c r="C213" s="27" t="s">
        <v>13</v>
      </c>
      <c r="D213" s="55">
        <v>3000</v>
      </c>
      <c r="E213" s="55">
        <v>3000</v>
      </c>
      <c r="F213" s="55"/>
      <c r="G213" s="59"/>
      <c r="H213" s="50"/>
      <c r="I213" s="51"/>
    </row>
    <row r="214" spans="1:9" x14ac:dyDescent="0.2">
      <c r="A214" s="6"/>
      <c r="B214" s="26"/>
      <c r="C214" s="27"/>
      <c r="D214" s="85"/>
      <c r="E214" s="85"/>
      <c r="F214" s="55"/>
      <c r="G214" s="55"/>
      <c r="H214" s="51"/>
      <c r="I214" s="51"/>
    </row>
    <row r="215" spans="1:9" ht="12.75" customHeight="1" x14ac:dyDescent="0.2">
      <c r="A215" s="15" t="s">
        <v>53</v>
      </c>
      <c r="B215" s="121" t="s">
        <v>17</v>
      </c>
      <c r="C215" s="122"/>
      <c r="D215" s="85"/>
      <c r="E215" s="85"/>
      <c r="F215" s="46"/>
      <c r="G215" s="46"/>
    </row>
    <row r="216" spans="1:9" ht="12.75" hidden="1" customHeight="1" x14ac:dyDescent="0.2">
      <c r="A216" s="6">
        <v>58300</v>
      </c>
      <c r="B216" s="123" t="s">
        <v>120</v>
      </c>
      <c r="C216" s="124"/>
      <c r="D216" s="85"/>
      <c r="E216" s="85"/>
      <c r="F216" s="46"/>
      <c r="G216" s="46"/>
    </row>
    <row r="217" spans="1:9" ht="12.75" hidden="1" customHeight="1" x14ac:dyDescent="0.2">
      <c r="A217" s="6" t="s">
        <v>88</v>
      </c>
      <c r="B217" s="123" t="s">
        <v>104</v>
      </c>
      <c r="C217" s="124"/>
      <c r="D217" s="85"/>
      <c r="E217" s="85"/>
      <c r="F217" s="46"/>
      <c r="G217" s="46"/>
    </row>
    <row r="218" spans="1:9" ht="12.75" hidden="1" customHeight="1" x14ac:dyDescent="0.2">
      <c r="A218" s="6"/>
      <c r="B218" s="40">
        <v>3</v>
      </c>
      <c r="C218" s="2" t="s">
        <v>15</v>
      </c>
      <c r="D218" s="83">
        <f t="shared" ref="D218:G218" si="30">D219+D223</f>
        <v>0</v>
      </c>
      <c r="E218" s="83">
        <f t="shared" ref="E218" si="31">E219+E223</f>
        <v>0</v>
      </c>
      <c r="F218" s="46">
        <f t="shared" si="30"/>
        <v>0</v>
      </c>
      <c r="G218" s="46">
        <f t="shared" si="30"/>
        <v>0</v>
      </c>
    </row>
    <row r="219" spans="1:9" ht="12.75" hidden="1" customHeight="1" x14ac:dyDescent="0.2">
      <c r="A219" s="6"/>
      <c r="B219" s="4">
        <v>31</v>
      </c>
      <c r="C219" s="4" t="s">
        <v>25</v>
      </c>
      <c r="D219" s="83">
        <f>SUM(D220:D222)</f>
        <v>0</v>
      </c>
      <c r="E219" s="83">
        <f>SUM(E220:E222)</f>
        <v>0</v>
      </c>
      <c r="F219" s="46">
        <v>0</v>
      </c>
      <c r="G219" s="46">
        <f>F219</f>
        <v>0</v>
      </c>
    </row>
    <row r="220" spans="1:9" ht="12.75" hidden="1" customHeight="1" x14ac:dyDescent="0.2">
      <c r="A220" s="6"/>
      <c r="B220" s="39">
        <v>311</v>
      </c>
      <c r="C220" s="30" t="s">
        <v>14</v>
      </c>
      <c r="D220" s="85">
        <v>0</v>
      </c>
      <c r="E220" s="85">
        <v>0</v>
      </c>
      <c r="F220" s="46"/>
      <c r="G220" s="46"/>
    </row>
    <row r="221" spans="1:9" ht="12.75" hidden="1" customHeight="1" x14ac:dyDescent="0.2">
      <c r="A221" s="6"/>
      <c r="B221" s="39">
        <v>312</v>
      </c>
      <c r="C221" s="30" t="s">
        <v>103</v>
      </c>
      <c r="D221" s="85">
        <v>0</v>
      </c>
      <c r="E221" s="85">
        <v>0</v>
      </c>
      <c r="F221" s="46"/>
      <c r="G221" s="46"/>
    </row>
    <row r="222" spans="1:9" ht="12.75" hidden="1" customHeight="1" x14ac:dyDescent="0.2">
      <c r="A222" s="6"/>
      <c r="B222" s="39">
        <v>313</v>
      </c>
      <c r="C222" s="30" t="s">
        <v>26</v>
      </c>
      <c r="D222" s="85">
        <v>0</v>
      </c>
      <c r="E222" s="85">
        <v>0</v>
      </c>
      <c r="F222" s="46"/>
      <c r="G222" s="46"/>
    </row>
    <row r="223" spans="1:9" ht="12.75" hidden="1" customHeight="1" x14ac:dyDescent="0.2">
      <c r="A223" s="6"/>
      <c r="B223" s="40">
        <v>32</v>
      </c>
      <c r="C223" s="41" t="s">
        <v>16</v>
      </c>
      <c r="D223" s="83">
        <f>D224</f>
        <v>0</v>
      </c>
      <c r="E223" s="83">
        <f>E224</f>
        <v>0</v>
      </c>
      <c r="F223" s="46">
        <v>0</v>
      </c>
      <c r="G223" s="46">
        <f>F223</f>
        <v>0</v>
      </c>
    </row>
    <row r="224" spans="1:9" ht="12.75" hidden="1" customHeight="1" x14ac:dyDescent="0.2">
      <c r="A224" s="6"/>
      <c r="B224" s="39">
        <v>321</v>
      </c>
      <c r="C224" s="30" t="s">
        <v>27</v>
      </c>
      <c r="D224" s="85">
        <v>0</v>
      </c>
      <c r="E224" s="85">
        <v>0</v>
      </c>
      <c r="F224" s="46"/>
      <c r="G224" s="46"/>
    </row>
    <row r="225" spans="1:7" ht="12.75" hidden="1" customHeight="1" x14ac:dyDescent="0.2">
      <c r="A225" s="6"/>
      <c r="B225" s="35"/>
      <c r="C225" s="47"/>
      <c r="D225" s="85"/>
      <c r="E225" s="85"/>
      <c r="F225" s="46"/>
      <c r="G225" s="46"/>
    </row>
    <row r="226" spans="1:7" ht="12.75" hidden="1" customHeight="1" x14ac:dyDescent="0.2">
      <c r="A226" s="6">
        <v>58300</v>
      </c>
      <c r="B226" s="123" t="s">
        <v>112</v>
      </c>
      <c r="C226" s="124"/>
      <c r="D226" s="85"/>
      <c r="E226" s="85"/>
      <c r="F226" s="46"/>
      <c r="G226" s="46"/>
    </row>
    <row r="227" spans="1:7" ht="12.75" hidden="1" customHeight="1" x14ac:dyDescent="0.2">
      <c r="A227" s="6" t="s">
        <v>88</v>
      </c>
      <c r="B227" s="123" t="s">
        <v>104</v>
      </c>
      <c r="C227" s="124"/>
      <c r="D227" s="85"/>
      <c r="E227" s="85"/>
      <c r="F227" s="46"/>
      <c r="G227" s="46"/>
    </row>
    <row r="228" spans="1:7" ht="12.75" hidden="1" customHeight="1" x14ac:dyDescent="0.2">
      <c r="A228" s="6"/>
      <c r="B228" s="40">
        <v>3</v>
      </c>
      <c r="C228" s="2" t="s">
        <v>15</v>
      </c>
      <c r="D228" s="83">
        <f>D229+D251</f>
        <v>0</v>
      </c>
      <c r="E228" s="83">
        <f>E229+E251</f>
        <v>0</v>
      </c>
      <c r="F228" s="46"/>
      <c r="G228" s="46"/>
    </row>
    <row r="229" spans="1:7" ht="12.75" hidden="1" customHeight="1" x14ac:dyDescent="0.2">
      <c r="A229" s="6"/>
      <c r="B229" s="40">
        <v>32</v>
      </c>
      <c r="C229" s="41" t="s">
        <v>16</v>
      </c>
      <c r="D229" s="83">
        <f>D230+D250</f>
        <v>0</v>
      </c>
      <c r="E229" s="83">
        <f>E230+E250</f>
        <v>0</v>
      </c>
      <c r="F229" s="46"/>
      <c r="G229" s="46">
        <f>F229</f>
        <v>0</v>
      </c>
    </row>
    <row r="230" spans="1:7" ht="12.75" hidden="1" customHeight="1" x14ac:dyDescent="0.2">
      <c r="A230" s="6"/>
      <c r="B230" s="35">
        <v>323</v>
      </c>
      <c r="C230" s="47" t="s">
        <v>31</v>
      </c>
      <c r="D230" s="85">
        <v>0</v>
      </c>
      <c r="E230" s="85">
        <v>0</v>
      </c>
      <c r="F230" s="46"/>
      <c r="G230" s="46"/>
    </row>
    <row r="231" spans="1:7" ht="12.75" customHeight="1" x14ac:dyDescent="0.2">
      <c r="A231" s="6"/>
      <c r="B231" s="35"/>
      <c r="C231" s="47"/>
      <c r="D231" s="85"/>
      <c r="E231" s="85"/>
      <c r="F231" s="46"/>
      <c r="G231" s="46"/>
    </row>
    <row r="232" spans="1:7" ht="12.75" hidden="1" customHeight="1" x14ac:dyDescent="0.2">
      <c r="A232" s="6">
        <v>58300</v>
      </c>
      <c r="B232" s="123" t="s">
        <v>112</v>
      </c>
      <c r="C232" s="124"/>
      <c r="D232" s="85"/>
      <c r="E232" s="85"/>
      <c r="F232" s="46"/>
      <c r="G232" s="46"/>
    </row>
    <row r="233" spans="1:7" ht="12.75" hidden="1" customHeight="1" x14ac:dyDescent="0.2">
      <c r="A233" s="6" t="s">
        <v>121</v>
      </c>
      <c r="B233" s="123" t="s">
        <v>122</v>
      </c>
      <c r="C233" s="124"/>
      <c r="D233" s="85"/>
      <c r="E233" s="85"/>
      <c r="F233" s="46"/>
      <c r="G233" s="46"/>
    </row>
    <row r="234" spans="1:7" ht="12.75" hidden="1" customHeight="1" x14ac:dyDescent="0.2">
      <c r="A234" s="6"/>
      <c r="B234" s="40">
        <v>3</v>
      </c>
      <c r="C234" s="2" t="s">
        <v>15</v>
      </c>
      <c r="D234" s="83">
        <f t="shared" ref="D234:E235" si="32">D235</f>
        <v>0</v>
      </c>
      <c r="E234" s="83">
        <f t="shared" si="32"/>
        <v>0</v>
      </c>
      <c r="F234" s="46"/>
      <c r="G234" s="46"/>
    </row>
    <row r="235" spans="1:7" ht="12.75" hidden="1" customHeight="1" x14ac:dyDescent="0.2">
      <c r="A235" s="6"/>
      <c r="B235" s="40">
        <v>32</v>
      </c>
      <c r="C235" s="41" t="s">
        <v>16</v>
      </c>
      <c r="D235" s="83">
        <f t="shared" si="32"/>
        <v>0</v>
      </c>
      <c r="E235" s="83">
        <f t="shared" si="32"/>
        <v>0</v>
      </c>
      <c r="F235" s="46"/>
      <c r="G235" s="46"/>
    </row>
    <row r="236" spans="1:7" ht="12.75" hidden="1" customHeight="1" x14ac:dyDescent="0.2">
      <c r="A236" s="6"/>
      <c r="B236" s="35">
        <v>323</v>
      </c>
      <c r="C236" s="47" t="s">
        <v>31</v>
      </c>
      <c r="D236" s="85">
        <v>0</v>
      </c>
      <c r="E236" s="85">
        <v>0</v>
      </c>
      <c r="F236" s="46"/>
      <c r="G236" s="46"/>
    </row>
    <row r="237" spans="1:7" ht="12.75" hidden="1" customHeight="1" x14ac:dyDescent="0.2">
      <c r="A237" s="6"/>
      <c r="B237" s="35"/>
      <c r="C237" s="47"/>
      <c r="D237" s="85"/>
      <c r="E237" s="85"/>
      <c r="F237" s="46"/>
      <c r="G237" s="46"/>
    </row>
    <row r="238" spans="1:7" ht="12.75" hidden="1" customHeight="1" x14ac:dyDescent="0.2">
      <c r="A238" s="6">
        <v>48006</v>
      </c>
      <c r="B238" s="123" t="s">
        <v>123</v>
      </c>
      <c r="C238" s="124"/>
      <c r="D238" s="85"/>
      <c r="E238" s="85"/>
      <c r="F238" s="46"/>
      <c r="G238" s="46"/>
    </row>
    <row r="239" spans="1:7" ht="12.75" hidden="1" customHeight="1" x14ac:dyDescent="0.2">
      <c r="A239" s="6" t="s">
        <v>114</v>
      </c>
      <c r="B239" s="123" t="s">
        <v>115</v>
      </c>
      <c r="C239" s="124"/>
      <c r="D239" s="85"/>
      <c r="E239" s="85"/>
      <c r="F239" s="46"/>
      <c r="G239" s="46"/>
    </row>
    <row r="240" spans="1:7" ht="12.75" hidden="1" customHeight="1" x14ac:dyDescent="0.2">
      <c r="A240" s="6"/>
      <c r="B240" s="40">
        <v>4</v>
      </c>
      <c r="C240" s="41" t="s">
        <v>21</v>
      </c>
      <c r="D240" s="83">
        <f t="shared" ref="D240:E241" si="33">D241</f>
        <v>0</v>
      </c>
      <c r="E240" s="83">
        <f t="shared" si="33"/>
        <v>0</v>
      </c>
      <c r="F240" s="46"/>
      <c r="G240" s="46"/>
    </row>
    <row r="241" spans="1:7" ht="12.75" hidden="1" customHeight="1" x14ac:dyDescent="0.2">
      <c r="A241" s="6"/>
      <c r="B241" s="40">
        <v>42</v>
      </c>
      <c r="C241" s="52" t="s">
        <v>35</v>
      </c>
      <c r="D241" s="83">
        <f t="shared" si="33"/>
        <v>0</v>
      </c>
      <c r="E241" s="83">
        <f t="shared" si="33"/>
        <v>0</v>
      </c>
      <c r="F241" s="46"/>
      <c r="G241" s="46"/>
    </row>
    <row r="242" spans="1:7" ht="12.75" hidden="1" customHeight="1" x14ac:dyDescent="0.2">
      <c r="A242" s="6"/>
      <c r="B242" s="39">
        <v>422</v>
      </c>
      <c r="C242" s="30" t="s">
        <v>36</v>
      </c>
      <c r="D242" s="85">
        <v>0</v>
      </c>
      <c r="E242" s="85">
        <v>0</v>
      </c>
      <c r="F242" s="46"/>
      <c r="G242" s="46"/>
    </row>
    <row r="243" spans="1:7" ht="12.75" hidden="1" customHeight="1" x14ac:dyDescent="0.2">
      <c r="A243" s="6"/>
      <c r="B243" s="35"/>
      <c r="C243" s="47"/>
      <c r="D243" s="85"/>
      <c r="E243" s="85"/>
      <c r="F243" s="46"/>
      <c r="G243" s="46"/>
    </row>
    <row r="244" spans="1:7" ht="12.75" hidden="1" customHeight="1" x14ac:dyDescent="0.2">
      <c r="A244" s="6">
        <v>58300</v>
      </c>
      <c r="B244" s="123" t="s">
        <v>112</v>
      </c>
      <c r="C244" s="124"/>
      <c r="D244" s="85"/>
      <c r="E244" s="85"/>
      <c r="F244" s="46"/>
      <c r="G244" s="46"/>
    </row>
    <row r="245" spans="1:7" ht="12.75" hidden="1" customHeight="1" x14ac:dyDescent="0.2">
      <c r="A245" s="6" t="s">
        <v>114</v>
      </c>
      <c r="B245" s="123" t="s">
        <v>115</v>
      </c>
      <c r="C245" s="124"/>
      <c r="D245" s="85"/>
      <c r="E245" s="85"/>
      <c r="F245" s="46"/>
      <c r="G245" s="46"/>
    </row>
    <row r="246" spans="1:7" ht="12.75" hidden="1" customHeight="1" x14ac:dyDescent="0.2">
      <c r="A246" s="6"/>
      <c r="B246" s="40">
        <v>4</v>
      </c>
      <c r="C246" s="41" t="s">
        <v>21</v>
      </c>
      <c r="D246" s="83">
        <f t="shared" ref="D246:E247" si="34">D247</f>
        <v>0</v>
      </c>
      <c r="E246" s="83">
        <f t="shared" si="34"/>
        <v>0</v>
      </c>
      <c r="F246" s="46"/>
      <c r="G246" s="46"/>
    </row>
    <row r="247" spans="1:7" ht="12.75" hidden="1" customHeight="1" x14ac:dyDescent="0.2">
      <c r="A247" s="6"/>
      <c r="B247" s="40">
        <v>42</v>
      </c>
      <c r="C247" s="52" t="s">
        <v>35</v>
      </c>
      <c r="D247" s="83">
        <f t="shared" si="34"/>
        <v>0</v>
      </c>
      <c r="E247" s="83">
        <f t="shared" si="34"/>
        <v>0</v>
      </c>
      <c r="F247" s="46"/>
      <c r="G247" s="46"/>
    </row>
    <row r="248" spans="1:7" ht="12.75" hidden="1" customHeight="1" x14ac:dyDescent="0.2">
      <c r="A248" s="6"/>
      <c r="B248" s="39">
        <v>422</v>
      </c>
      <c r="C248" s="30" t="s">
        <v>36</v>
      </c>
      <c r="D248" s="85">
        <v>0</v>
      </c>
      <c r="E248" s="85">
        <v>0</v>
      </c>
      <c r="F248" s="46"/>
      <c r="G248" s="46"/>
    </row>
    <row r="249" spans="1:7" ht="12.75" hidden="1" customHeight="1" x14ac:dyDescent="0.2">
      <c r="A249" s="6"/>
      <c r="B249" s="35"/>
      <c r="C249" s="47"/>
      <c r="D249" s="85"/>
      <c r="E249" s="85"/>
      <c r="F249" s="46"/>
      <c r="G249" s="46"/>
    </row>
    <row r="250" spans="1:7" ht="12.75" customHeight="1" x14ac:dyDescent="0.2">
      <c r="A250" s="4">
        <v>32300</v>
      </c>
      <c r="B250" s="123" t="s">
        <v>61</v>
      </c>
      <c r="C250" s="124"/>
      <c r="D250" s="85"/>
      <c r="E250" s="85"/>
      <c r="F250" s="46"/>
      <c r="G250" s="46"/>
    </row>
    <row r="251" spans="1:7" ht="12.75" customHeight="1" x14ac:dyDescent="0.2">
      <c r="A251" s="6" t="s">
        <v>141</v>
      </c>
      <c r="B251" s="123" t="s">
        <v>142</v>
      </c>
      <c r="C251" s="124"/>
      <c r="D251" s="85"/>
      <c r="E251" s="85"/>
      <c r="F251" s="46"/>
      <c r="G251" s="46"/>
    </row>
    <row r="252" spans="1:7" ht="12.75" customHeight="1" x14ac:dyDescent="0.2">
      <c r="A252" s="6"/>
      <c r="B252" s="40">
        <v>3</v>
      </c>
      <c r="C252" s="2" t="s">
        <v>15</v>
      </c>
      <c r="D252" s="46">
        <f>D253+D258</f>
        <v>90500</v>
      </c>
      <c r="E252" s="46">
        <f>E253+E258</f>
        <v>71700</v>
      </c>
      <c r="F252" s="46">
        <f>F253+F258</f>
        <v>90500</v>
      </c>
      <c r="G252" s="46">
        <f>G253+G258</f>
        <v>90500</v>
      </c>
    </row>
    <row r="253" spans="1:7" ht="12.75" customHeight="1" x14ac:dyDescent="0.2">
      <c r="A253" s="6"/>
      <c r="B253" s="40">
        <v>32</v>
      </c>
      <c r="C253" s="2" t="s">
        <v>37</v>
      </c>
      <c r="D253" s="46">
        <f>SUM(D254:D257)</f>
        <v>88500</v>
      </c>
      <c r="E253" s="46">
        <f>SUM(E254:E257)</f>
        <v>71200</v>
      </c>
      <c r="F253" s="46">
        <v>88500</v>
      </c>
      <c r="G253" s="46">
        <v>88500</v>
      </c>
    </row>
    <row r="254" spans="1:7" ht="12.75" customHeight="1" x14ac:dyDescent="0.2">
      <c r="A254" s="6"/>
      <c r="B254" s="39">
        <v>321</v>
      </c>
      <c r="C254" s="30" t="s">
        <v>30</v>
      </c>
      <c r="D254" s="55">
        <v>5000</v>
      </c>
      <c r="E254" s="70">
        <v>700</v>
      </c>
      <c r="F254" s="46"/>
      <c r="G254" s="46"/>
    </row>
    <row r="255" spans="1:7" ht="12.75" customHeight="1" x14ac:dyDescent="0.2">
      <c r="A255" s="6"/>
      <c r="B255" s="39">
        <v>322</v>
      </c>
      <c r="C255" s="44" t="s">
        <v>18</v>
      </c>
      <c r="D255" s="55">
        <v>60000</v>
      </c>
      <c r="E255" s="55">
        <v>63000</v>
      </c>
      <c r="F255" s="46"/>
      <c r="G255" s="46"/>
    </row>
    <row r="256" spans="1:7" ht="12.75" customHeight="1" x14ac:dyDescent="0.2">
      <c r="A256" s="6"/>
      <c r="B256" s="39">
        <v>323</v>
      </c>
      <c r="C256" s="44" t="s">
        <v>31</v>
      </c>
      <c r="D256" s="55">
        <v>23000</v>
      </c>
      <c r="E256" s="70">
        <v>7000</v>
      </c>
      <c r="F256" s="46"/>
      <c r="G256" s="46"/>
    </row>
    <row r="257" spans="1:7" ht="12.75" customHeight="1" x14ac:dyDescent="0.2">
      <c r="A257" s="6"/>
      <c r="B257" s="26">
        <v>329</v>
      </c>
      <c r="C257" s="27" t="s">
        <v>13</v>
      </c>
      <c r="D257" s="55">
        <v>500</v>
      </c>
      <c r="E257" s="55">
        <v>500</v>
      </c>
      <c r="F257" s="46"/>
      <c r="G257" s="46"/>
    </row>
    <row r="258" spans="1:7" ht="12.75" customHeight="1" x14ac:dyDescent="0.2">
      <c r="A258" s="6"/>
      <c r="B258" s="40">
        <v>34</v>
      </c>
      <c r="C258" s="2" t="s">
        <v>34</v>
      </c>
      <c r="D258" s="46">
        <f>D259</f>
        <v>2000</v>
      </c>
      <c r="E258" s="46">
        <f>E259</f>
        <v>500</v>
      </c>
      <c r="F258" s="46">
        <v>2000</v>
      </c>
      <c r="G258" s="46">
        <v>2000</v>
      </c>
    </row>
    <row r="259" spans="1:7" ht="12.75" customHeight="1" x14ac:dyDescent="0.2">
      <c r="A259" s="6"/>
      <c r="B259" s="39">
        <v>343</v>
      </c>
      <c r="C259" s="44" t="s">
        <v>32</v>
      </c>
      <c r="D259" s="55">
        <v>2000</v>
      </c>
      <c r="E259" s="55">
        <v>500</v>
      </c>
      <c r="F259" s="46"/>
      <c r="G259" s="46"/>
    </row>
    <row r="260" spans="1:7" ht="12.75" customHeight="1" x14ac:dyDescent="0.2">
      <c r="A260" s="6"/>
      <c r="B260" s="40">
        <v>42</v>
      </c>
      <c r="C260" s="52" t="s">
        <v>35</v>
      </c>
      <c r="D260" s="46">
        <f>D261+D262</f>
        <v>180000</v>
      </c>
      <c r="E260" s="46">
        <f>E261+E262</f>
        <v>213000</v>
      </c>
      <c r="F260" s="46"/>
      <c r="G260" s="46"/>
    </row>
    <row r="261" spans="1:7" ht="12.75" customHeight="1" x14ac:dyDescent="0.2">
      <c r="A261" s="6"/>
      <c r="B261" s="39">
        <v>422</v>
      </c>
      <c r="C261" s="30" t="s">
        <v>36</v>
      </c>
      <c r="D261" s="55">
        <v>180000</v>
      </c>
      <c r="E261" s="55">
        <v>213000</v>
      </c>
      <c r="F261" s="46">
        <v>0</v>
      </c>
      <c r="G261" s="46"/>
    </row>
    <row r="262" spans="1:7" ht="12.75" customHeight="1" x14ac:dyDescent="0.2">
      <c r="A262" s="6"/>
      <c r="B262" s="35"/>
      <c r="C262" s="47"/>
      <c r="D262" s="85"/>
      <c r="E262" s="85"/>
      <c r="F262" s="46"/>
      <c r="G262" s="46"/>
    </row>
    <row r="263" spans="1:7" ht="12.75" customHeight="1" x14ac:dyDescent="0.2">
      <c r="A263" s="97" t="s">
        <v>92</v>
      </c>
      <c r="B263" s="115" t="s">
        <v>130</v>
      </c>
      <c r="C263" s="116"/>
      <c r="D263" s="85"/>
      <c r="E263" s="85"/>
      <c r="F263" s="46"/>
      <c r="G263" s="46"/>
    </row>
    <row r="264" spans="1:7" ht="12.75" customHeight="1" x14ac:dyDescent="0.2">
      <c r="A264" s="6" t="s">
        <v>127</v>
      </c>
      <c r="B264" s="123" t="s">
        <v>128</v>
      </c>
      <c r="C264" s="124"/>
      <c r="D264" s="85"/>
      <c r="E264" s="85"/>
      <c r="F264" s="46"/>
      <c r="G264" s="46"/>
    </row>
    <row r="265" spans="1:7" ht="12.75" customHeight="1" x14ac:dyDescent="0.2">
      <c r="A265" s="6"/>
      <c r="B265" s="40">
        <v>3</v>
      </c>
      <c r="C265" s="2" t="s">
        <v>15</v>
      </c>
      <c r="D265" s="46">
        <f t="shared" ref="D265:F265" si="35">D267</f>
        <v>45000</v>
      </c>
      <c r="E265" s="46">
        <f t="shared" ref="E265" si="36">E267</f>
        <v>40000</v>
      </c>
      <c r="F265" s="46">
        <f t="shared" si="35"/>
        <v>45000</v>
      </c>
      <c r="G265" s="46">
        <f>F265</f>
        <v>45000</v>
      </c>
    </row>
    <row r="266" spans="1:7" ht="12.75" customHeight="1" x14ac:dyDescent="0.2">
      <c r="A266" s="6"/>
      <c r="B266" s="40">
        <v>32</v>
      </c>
      <c r="C266" s="2" t="s">
        <v>37</v>
      </c>
      <c r="D266" s="46"/>
      <c r="E266" s="46"/>
      <c r="F266" s="46">
        <v>0</v>
      </c>
      <c r="G266" s="46"/>
    </row>
    <row r="267" spans="1:7" ht="12.75" customHeight="1" x14ac:dyDescent="0.2">
      <c r="A267" s="6"/>
      <c r="B267" s="11">
        <v>37</v>
      </c>
      <c r="C267" s="2" t="s">
        <v>89</v>
      </c>
      <c r="D267" s="46">
        <f>D268</f>
        <v>45000</v>
      </c>
      <c r="E267" s="46">
        <f>E268</f>
        <v>40000</v>
      </c>
      <c r="F267" s="46">
        <v>45000</v>
      </c>
      <c r="G267" s="46">
        <f>F267</f>
        <v>45000</v>
      </c>
    </row>
    <row r="268" spans="1:7" ht="12.75" customHeight="1" x14ac:dyDescent="0.2">
      <c r="A268" s="6"/>
      <c r="B268" s="26">
        <v>372</v>
      </c>
      <c r="C268" s="44" t="s">
        <v>33</v>
      </c>
      <c r="D268" s="55">
        <v>45000</v>
      </c>
      <c r="E268" s="55">
        <v>40000</v>
      </c>
      <c r="F268" s="46"/>
      <c r="G268" s="46"/>
    </row>
    <row r="269" spans="1:7" ht="12.75" customHeight="1" x14ac:dyDescent="0.2">
      <c r="A269" s="6"/>
      <c r="B269" s="40">
        <v>4</v>
      </c>
      <c r="C269" s="41" t="s">
        <v>21</v>
      </c>
      <c r="D269" s="46">
        <f t="shared" ref="D269:E269" si="37">D270</f>
        <v>45000</v>
      </c>
      <c r="E269" s="46">
        <f t="shared" si="37"/>
        <v>25000</v>
      </c>
      <c r="F269" s="46">
        <f>F270</f>
        <v>45000</v>
      </c>
      <c r="G269" s="46">
        <f>G270</f>
        <v>45000</v>
      </c>
    </row>
    <row r="270" spans="1:7" ht="12.75" customHeight="1" x14ac:dyDescent="0.2">
      <c r="A270" s="6"/>
      <c r="B270" s="40">
        <v>42</v>
      </c>
      <c r="C270" s="52" t="s">
        <v>35</v>
      </c>
      <c r="D270" s="46">
        <f>D271+D272</f>
        <v>45000</v>
      </c>
      <c r="E270" s="46">
        <f>E271+E272</f>
        <v>25000</v>
      </c>
      <c r="F270" s="46">
        <v>45000</v>
      </c>
      <c r="G270" s="46">
        <f>F270</f>
        <v>45000</v>
      </c>
    </row>
    <row r="271" spans="1:7" ht="12.75" customHeight="1" x14ac:dyDescent="0.2">
      <c r="A271" s="6"/>
      <c r="B271" s="39">
        <v>424</v>
      </c>
      <c r="C271" s="30" t="s">
        <v>138</v>
      </c>
      <c r="D271" s="55">
        <v>45000</v>
      </c>
      <c r="E271" s="70">
        <v>25000</v>
      </c>
      <c r="F271" s="46">
        <v>0</v>
      </c>
      <c r="G271" s="46"/>
    </row>
    <row r="272" spans="1:7" ht="12.75" customHeight="1" x14ac:dyDescent="0.2">
      <c r="A272" s="6"/>
      <c r="B272" s="35"/>
      <c r="C272" s="47"/>
      <c r="D272" s="85"/>
      <c r="E272" s="85"/>
      <c r="F272" s="46"/>
      <c r="G272" s="46"/>
    </row>
    <row r="273" spans="1:7" ht="12.75" customHeight="1" x14ac:dyDescent="0.2">
      <c r="A273" s="6"/>
      <c r="B273" s="35"/>
      <c r="C273" s="13" t="s">
        <v>56</v>
      </c>
      <c r="D273" s="85"/>
      <c r="E273" s="85"/>
      <c r="F273" s="46"/>
      <c r="G273" s="46"/>
    </row>
    <row r="274" spans="1:7" ht="12.75" customHeight="1" x14ac:dyDescent="0.2">
      <c r="A274" s="4">
        <v>47300</v>
      </c>
      <c r="B274" s="123" t="s">
        <v>169</v>
      </c>
      <c r="C274" s="124"/>
      <c r="D274" s="85"/>
      <c r="E274" s="85"/>
      <c r="F274" s="46"/>
      <c r="G274" s="46"/>
    </row>
    <row r="275" spans="1:7" ht="12.75" customHeight="1" x14ac:dyDescent="0.2">
      <c r="A275" s="6" t="s">
        <v>48</v>
      </c>
      <c r="B275" s="123" t="s">
        <v>105</v>
      </c>
      <c r="C275" s="124"/>
      <c r="D275" s="83"/>
      <c r="E275" s="83"/>
      <c r="F275" s="46"/>
      <c r="G275" s="46"/>
    </row>
    <row r="276" spans="1:7" ht="12.75" customHeight="1" x14ac:dyDescent="0.2">
      <c r="A276" s="6"/>
      <c r="B276" s="40">
        <v>3</v>
      </c>
      <c r="C276" s="2" t="s">
        <v>15</v>
      </c>
      <c r="D276" s="46">
        <f t="shared" ref="D276:G276" si="38">D277</f>
        <v>75000</v>
      </c>
      <c r="E276" s="46">
        <f t="shared" si="38"/>
        <v>75000</v>
      </c>
      <c r="F276" s="46">
        <f t="shared" si="38"/>
        <v>75000</v>
      </c>
      <c r="G276" s="46">
        <f t="shared" si="38"/>
        <v>75000</v>
      </c>
    </row>
    <row r="277" spans="1:7" ht="12.75" customHeight="1" x14ac:dyDescent="0.2">
      <c r="A277" s="6"/>
      <c r="B277" s="40">
        <v>32</v>
      </c>
      <c r="C277" s="2" t="s">
        <v>37</v>
      </c>
      <c r="D277" s="46">
        <f>D278+D279</f>
        <v>75000</v>
      </c>
      <c r="E277" s="46">
        <f>E278+E279</f>
        <v>75000</v>
      </c>
      <c r="F277" s="46">
        <v>75000</v>
      </c>
      <c r="G277" s="46">
        <f>F277</f>
        <v>75000</v>
      </c>
    </row>
    <row r="278" spans="1:7" ht="12.75" customHeight="1" x14ac:dyDescent="0.2">
      <c r="A278" s="6"/>
      <c r="B278" s="39">
        <v>322</v>
      </c>
      <c r="C278" s="44" t="s">
        <v>18</v>
      </c>
      <c r="D278" s="55">
        <v>66000</v>
      </c>
      <c r="E278" s="70">
        <v>71000</v>
      </c>
      <c r="F278" s="46"/>
      <c r="G278" s="46"/>
    </row>
    <row r="279" spans="1:7" ht="12.75" customHeight="1" x14ac:dyDescent="0.2">
      <c r="A279" s="6"/>
      <c r="B279" s="39">
        <v>323</v>
      </c>
      <c r="C279" s="44" t="s">
        <v>31</v>
      </c>
      <c r="D279" s="55">
        <v>9000</v>
      </c>
      <c r="E279" s="70">
        <v>4000</v>
      </c>
      <c r="F279" s="46"/>
      <c r="G279" s="46"/>
    </row>
    <row r="280" spans="1:7" ht="12.75" customHeight="1" x14ac:dyDescent="0.2">
      <c r="A280" s="6"/>
      <c r="B280" s="35"/>
      <c r="C280" s="47"/>
      <c r="D280" s="85"/>
      <c r="E280" s="85"/>
      <c r="F280" s="46"/>
      <c r="G280" s="46"/>
    </row>
    <row r="281" spans="1:7" ht="12.75" customHeight="1" x14ac:dyDescent="0.2">
      <c r="A281" s="4">
        <v>53082</v>
      </c>
      <c r="B281" s="123" t="s">
        <v>136</v>
      </c>
      <c r="C281" s="124"/>
      <c r="D281" s="85"/>
      <c r="E281" s="85"/>
      <c r="F281" s="46"/>
      <c r="G281" s="46"/>
    </row>
    <row r="282" spans="1:7" ht="12.75" customHeight="1" x14ac:dyDescent="0.2">
      <c r="A282" s="6" t="s">
        <v>152</v>
      </c>
      <c r="B282" s="123" t="s">
        <v>153</v>
      </c>
      <c r="C282" s="124"/>
      <c r="D282" s="85"/>
      <c r="E282" s="85"/>
      <c r="F282" s="46"/>
      <c r="G282" s="46"/>
    </row>
    <row r="283" spans="1:7" ht="12.75" customHeight="1" x14ac:dyDescent="0.2">
      <c r="A283" s="6"/>
      <c r="B283" s="40">
        <v>3</v>
      </c>
      <c r="C283" s="2" t="s">
        <v>15</v>
      </c>
      <c r="D283" s="46">
        <f t="shared" ref="D283:E283" si="39">D284</f>
        <v>4401</v>
      </c>
      <c r="E283" s="46">
        <f t="shared" si="39"/>
        <v>4401</v>
      </c>
      <c r="F283" s="46"/>
      <c r="G283" s="46"/>
    </row>
    <row r="284" spans="1:7" ht="12.75" customHeight="1" x14ac:dyDescent="0.2">
      <c r="A284" s="6"/>
      <c r="B284" s="40">
        <v>32</v>
      </c>
      <c r="C284" s="2" t="s">
        <v>37</v>
      </c>
      <c r="D284" s="46">
        <f>D285+D286</f>
        <v>4401</v>
      </c>
      <c r="E284" s="46">
        <f>E285+E286</f>
        <v>4401</v>
      </c>
      <c r="F284" s="46"/>
      <c r="G284" s="46"/>
    </row>
    <row r="285" spans="1:7" ht="12.75" customHeight="1" x14ac:dyDescent="0.2">
      <c r="A285" s="6"/>
      <c r="B285" s="39">
        <v>322</v>
      </c>
      <c r="C285" s="44" t="s">
        <v>18</v>
      </c>
      <c r="D285" s="55">
        <v>3401</v>
      </c>
      <c r="E285" s="55">
        <v>3401</v>
      </c>
      <c r="F285" s="46"/>
      <c r="G285" s="46"/>
    </row>
    <row r="286" spans="1:7" ht="12.75" customHeight="1" x14ac:dyDescent="0.2">
      <c r="A286" s="6"/>
      <c r="B286" s="26">
        <v>329</v>
      </c>
      <c r="C286" s="27" t="s">
        <v>13</v>
      </c>
      <c r="D286" s="55">
        <v>1000</v>
      </c>
      <c r="E286" s="55">
        <v>1000</v>
      </c>
      <c r="F286" s="46"/>
      <c r="G286" s="46"/>
    </row>
    <row r="287" spans="1:7" ht="12.75" customHeight="1" x14ac:dyDescent="0.2">
      <c r="A287" s="6"/>
      <c r="B287" s="40">
        <v>4</v>
      </c>
      <c r="C287" s="41" t="s">
        <v>21</v>
      </c>
      <c r="D287" s="46">
        <f t="shared" ref="D287:E287" si="40">D288</f>
        <v>10599</v>
      </c>
      <c r="E287" s="46">
        <f t="shared" si="40"/>
        <v>10599</v>
      </c>
      <c r="F287" s="46"/>
      <c r="G287" s="46"/>
    </row>
    <row r="288" spans="1:7" ht="12.75" customHeight="1" x14ac:dyDescent="0.2">
      <c r="A288" s="6"/>
      <c r="B288" s="40">
        <v>42</v>
      </c>
      <c r="C288" s="52" t="s">
        <v>35</v>
      </c>
      <c r="D288" s="46">
        <f>D289+D290</f>
        <v>10599</v>
      </c>
      <c r="E288" s="46">
        <f>E289+E290</f>
        <v>10599</v>
      </c>
      <c r="F288" s="46"/>
      <c r="G288" s="46"/>
    </row>
    <row r="289" spans="1:7" ht="12.75" customHeight="1" x14ac:dyDescent="0.2">
      <c r="A289" s="6"/>
      <c r="B289" s="39">
        <v>422</v>
      </c>
      <c r="C289" s="30" t="s">
        <v>36</v>
      </c>
      <c r="D289" s="55">
        <v>10599</v>
      </c>
      <c r="E289" s="55">
        <v>10599</v>
      </c>
      <c r="F289" s="46"/>
      <c r="G289" s="46"/>
    </row>
    <row r="290" spans="1:7" ht="12.75" customHeight="1" x14ac:dyDescent="0.2">
      <c r="A290" s="6"/>
      <c r="B290" s="35"/>
      <c r="C290" s="47"/>
      <c r="D290" s="85"/>
      <c r="E290" s="85"/>
      <c r="F290" s="46"/>
      <c r="G290" s="46"/>
    </row>
    <row r="291" spans="1:7" ht="12.75" customHeight="1" x14ac:dyDescent="0.2">
      <c r="A291" s="6"/>
      <c r="B291" s="35"/>
      <c r="C291" s="13" t="s">
        <v>98</v>
      </c>
      <c r="D291" s="85"/>
      <c r="E291" s="85"/>
      <c r="F291" s="46"/>
      <c r="G291" s="46"/>
    </row>
    <row r="292" spans="1:7" ht="12.75" customHeight="1" x14ac:dyDescent="0.2">
      <c r="A292" s="4">
        <v>63000</v>
      </c>
      <c r="B292" s="123" t="s">
        <v>116</v>
      </c>
      <c r="C292" s="124"/>
      <c r="D292" s="85"/>
      <c r="E292" s="85"/>
      <c r="F292" s="46"/>
      <c r="G292" s="46"/>
    </row>
    <row r="293" spans="1:7" ht="12.75" customHeight="1" x14ac:dyDescent="0.2">
      <c r="A293" s="6" t="s">
        <v>117</v>
      </c>
      <c r="B293" s="123" t="s">
        <v>118</v>
      </c>
      <c r="C293" s="124"/>
      <c r="D293" s="85"/>
      <c r="E293" s="85"/>
      <c r="F293" s="46"/>
      <c r="G293" s="46"/>
    </row>
    <row r="294" spans="1:7" ht="12.75" customHeight="1" x14ac:dyDescent="0.2">
      <c r="A294" s="6"/>
      <c r="B294" s="40">
        <v>3</v>
      </c>
      <c r="C294" s="2" t="s">
        <v>15</v>
      </c>
      <c r="D294" s="46">
        <f>D295</f>
        <v>3000</v>
      </c>
      <c r="E294" s="46">
        <f>E295</f>
        <v>3000</v>
      </c>
      <c r="F294" s="46">
        <f>F295</f>
        <v>3000</v>
      </c>
      <c r="G294" s="46">
        <f>F294</f>
        <v>3000</v>
      </c>
    </row>
    <row r="295" spans="1:7" ht="12.75" customHeight="1" x14ac:dyDescent="0.2">
      <c r="A295" s="6"/>
      <c r="B295" s="40">
        <v>32</v>
      </c>
      <c r="C295" s="2" t="s">
        <v>37</v>
      </c>
      <c r="D295" s="46">
        <f>D296+D297</f>
        <v>3000</v>
      </c>
      <c r="E295" s="46">
        <f>E296+E297</f>
        <v>3000</v>
      </c>
      <c r="F295" s="46">
        <v>3000</v>
      </c>
      <c r="G295" s="46">
        <f>F295</f>
        <v>3000</v>
      </c>
    </row>
    <row r="296" spans="1:7" ht="12.75" customHeight="1" x14ac:dyDescent="0.2">
      <c r="A296" s="6"/>
      <c r="B296" s="39">
        <v>322</v>
      </c>
      <c r="C296" s="44" t="s">
        <v>18</v>
      </c>
      <c r="D296" s="55">
        <v>3000</v>
      </c>
      <c r="E296" s="55">
        <v>3000</v>
      </c>
      <c r="F296" s="46"/>
      <c r="G296" s="46"/>
    </row>
    <row r="297" spans="1:7" ht="12.75" customHeight="1" x14ac:dyDescent="0.2">
      <c r="A297" s="6"/>
      <c r="B297" s="35"/>
      <c r="C297" s="47"/>
      <c r="D297" s="85"/>
      <c r="E297" s="85"/>
      <c r="F297" s="46"/>
      <c r="G297" s="46"/>
    </row>
    <row r="298" spans="1:7" ht="12.75" customHeight="1" x14ac:dyDescent="0.2">
      <c r="A298" s="6"/>
      <c r="B298" s="35"/>
      <c r="C298" s="13" t="s">
        <v>98</v>
      </c>
      <c r="D298" s="85"/>
      <c r="E298" s="85"/>
      <c r="F298" s="46"/>
      <c r="G298" s="46"/>
    </row>
    <row r="299" spans="1:7" ht="12.75" customHeight="1" x14ac:dyDescent="0.2">
      <c r="A299" s="4">
        <v>58300</v>
      </c>
      <c r="B299" s="123" t="s">
        <v>111</v>
      </c>
      <c r="C299" s="124"/>
      <c r="D299" s="85"/>
      <c r="E299" s="85"/>
      <c r="F299" s="46"/>
      <c r="G299" s="46"/>
    </row>
    <row r="300" spans="1:7" ht="12.75" customHeight="1" x14ac:dyDescent="0.2">
      <c r="A300" s="6" t="s">
        <v>109</v>
      </c>
      <c r="B300" s="123" t="s">
        <v>110</v>
      </c>
      <c r="C300" s="124"/>
      <c r="D300" s="83"/>
      <c r="E300" s="83"/>
      <c r="F300" s="46"/>
      <c r="G300" s="46"/>
    </row>
    <row r="301" spans="1:7" ht="12.75" customHeight="1" x14ac:dyDescent="0.2">
      <c r="A301" s="6"/>
      <c r="B301" s="40">
        <v>3</v>
      </c>
      <c r="C301" s="2" t="s">
        <v>15</v>
      </c>
      <c r="D301" s="46">
        <f>D302</f>
        <v>10000</v>
      </c>
      <c r="E301" s="46">
        <f>E302</f>
        <v>10000</v>
      </c>
      <c r="F301" s="46">
        <f>F302</f>
        <v>10000</v>
      </c>
      <c r="G301" s="46">
        <f>F301</f>
        <v>10000</v>
      </c>
    </row>
    <row r="302" spans="1:7" ht="12.75" customHeight="1" x14ac:dyDescent="0.2">
      <c r="A302" s="6"/>
      <c r="B302" s="40">
        <v>32</v>
      </c>
      <c r="C302" s="2" t="s">
        <v>37</v>
      </c>
      <c r="D302" s="46">
        <f>D303</f>
        <v>10000</v>
      </c>
      <c r="E302" s="46">
        <f>E303</f>
        <v>10000</v>
      </c>
      <c r="F302" s="46">
        <v>10000</v>
      </c>
      <c r="G302" s="46">
        <f>F302</f>
        <v>10000</v>
      </c>
    </row>
    <row r="303" spans="1:7" ht="12.75" customHeight="1" x14ac:dyDescent="0.2">
      <c r="A303" s="6"/>
      <c r="B303" s="39">
        <v>322</v>
      </c>
      <c r="C303" s="44" t="s">
        <v>18</v>
      </c>
      <c r="D303" s="55">
        <v>10000</v>
      </c>
      <c r="E303" s="55">
        <v>10000</v>
      </c>
      <c r="F303" s="46"/>
      <c r="G303" s="46"/>
    </row>
    <row r="304" spans="1:7" ht="12.75" customHeight="1" x14ac:dyDescent="0.2">
      <c r="A304" s="6"/>
      <c r="B304" s="35"/>
      <c r="C304" s="47"/>
      <c r="D304" s="85"/>
      <c r="E304" s="85"/>
      <c r="F304" s="46"/>
      <c r="G304" s="46"/>
    </row>
    <row r="305" spans="1:7" ht="12.75" customHeight="1" x14ac:dyDescent="0.2">
      <c r="A305" s="4">
        <v>11001</v>
      </c>
      <c r="B305" s="123" t="s">
        <v>170</v>
      </c>
      <c r="C305" s="124"/>
      <c r="D305" s="85"/>
      <c r="E305" s="85"/>
      <c r="F305" s="46"/>
      <c r="G305" s="46"/>
    </row>
    <row r="306" spans="1:7" ht="12.75" customHeight="1" x14ac:dyDescent="0.2">
      <c r="A306" s="6" t="s">
        <v>171</v>
      </c>
      <c r="B306" s="123" t="s">
        <v>172</v>
      </c>
      <c r="C306" s="124"/>
      <c r="D306" s="85"/>
      <c r="E306" s="85"/>
      <c r="F306" s="46"/>
      <c r="G306" s="46"/>
    </row>
    <row r="307" spans="1:7" ht="12.75" customHeight="1" x14ac:dyDescent="0.2">
      <c r="A307" s="6"/>
      <c r="B307" s="40">
        <v>3</v>
      </c>
      <c r="C307" s="2" t="s">
        <v>15</v>
      </c>
      <c r="D307" s="85"/>
      <c r="E307" s="98">
        <f t="shared" ref="E307" si="41">E308</f>
        <v>5400</v>
      </c>
      <c r="F307" s="46"/>
      <c r="G307" s="46"/>
    </row>
    <row r="308" spans="1:7" ht="12.75" customHeight="1" x14ac:dyDescent="0.2">
      <c r="A308" s="6"/>
      <c r="B308" s="4">
        <v>31</v>
      </c>
      <c r="C308" s="4" t="s">
        <v>25</v>
      </c>
      <c r="D308" s="85"/>
      <c r="E308" s="98">
        <f>SUM(E309:E310)</f>
        <v>5400</v>
      </c>
      <c r="F308" s="46"/>
      <c r="G308" s="46"/>
    </row>
    <row r="309" spans="1:7" ht="12.75" customHeight="1" x14ac:dyDescent="0.2">
      <c r="A309" s="4"/>
      <c r="B309" s="39">
        <v>311</v>
      </c>
      <c r="C309" s="30" t="s">
        <v>14</v>
      </c>
      <c r="D309" s="85"/>
      <c r="E309" s="70">
        <v>4635.1899999999996</v>
      </c>
      <c r="F309" s="46"/>
      <c r="G309" s="46"/>
    </row>
    <row r="310" spans="1:7" ht="12.75" customHeight="1" x14ac:dyDescent="0.2">
      <c r="A310" s="4"/>
      <c r="B310" s="39">
        <v>313</v>
      </c>
      <c r="C310" s="30" t="s">
        <v>26</v>
      </c>
      <c r="D310" s="85"/>
      <c r="E310" s="70">
        <v>764.81</v>
      </c>
      <c r="F310" s="46"/>
      <c r="G310" s="46"/>
    </row>
    <row r="311" spans="1:7" ht="12.75" customHeight="1" x14ac:dyDescent="0.2">
      <c r="A311" s="4"/>
      <c r="B311" s="35"/>
      <c r="C311" s="42"/>
      <c r="D311" s="85"/>
      <c r="E311" s="85"/>
      <c r="F311" s="46"/>
      <c r="G311" s="46"/>
    </row>
    <row r="312" spans="1:7" ht="12.75" customHeight="1" x14ac:dyDescent="0.2">
      <c r="A312" s="6" t="s">
        <v>132</v>
      </c>
      <c r="B312" s="123" t="s">
        <v>133</v>
      </c>
      <c r="C312" s="124"/>
      <c r="D312" s="85"/>
      <c r="E312" s="85"/>
      <c r="F312" s="46"/>
      <c r="G312" s="46"/>
    </row>
    <row r="313" spans="1:7" ht="12.75" customHeight="1" x14ac:dyDescent="0.2">
      <c r="A313" s="6"/>
      <c r="B313" s="40">
        <v>3</v>
      </c>
      <c r="C313" s="2" t="s">
        <v>15</v>
      </c>
      <c r="D313" s="83">
        <f>D314</f>
        <v>0</v>
      </c>
      <c r="E313" s="83">
        <f>E314</f>
        <v>0</v>
      </c>
      <c r="F313" s="46">
        <f>F314</f>
        <v>0</v>
      </c>
      <c r="G313" s="46">
        <f>F313</f>
        <v>0</v>
      </c>
    </row>
    <row r="314" spans="1:7" ht="12.75" customHeight="1" x14ac:dyDescent="0.2">
      <c r="A314" s="6"/>
      <c r="B314" s="11">
        <v>37</v>
      </c>
      <c r="C314" s="2" t="s">
        <v>89</v>
      </c>
      <c r="D314" s="83">
        <f>D315</f>
        <v>0</v>
      </c>
      <c r="E314" s="83">
        <f>E315</f>
        <v>0</v>
      </c>
      <c r="F314" s="46">
        <v>0</v>
      </c>
      <c r="G314" s="46">
        <f>F314</f>
        <v>0</v>
      </c>
    </row>
    <row r="315" spans="1:7" ht="12.75" customHeight="1" x14ac:dyDescent="0.2">
      <c r="A315" s="6"/>
      <c r="B315" s="26">
        <v>372</v>
      </c>
      <c r="C315" s="44" t="s">
        <v>33</v>
      </c>
      <c r="D315" s="85">
        <v>0</v>
      </c>
      <c r="E315" s="85">
        <v>0</v>
      </c>
      <c r="F315" s="46"/>
      <c r="G315" s="46"/>
    </row>
    <row r="316" spans="1:7" ht="12.75" customHeight="1" x14ac:dyDescent="0.2">
      <c r="A316" s="6"/>
      <c r="B316" s="26"/>
      <c r="C316" s="47"/>
      <c r="D316" s="85"/>
      <c r="E316" s="85"/>
      <c r="F316" s="46"/>
      <c r="G316" s="46"/>
    </row>
    <row r="317" spans="1:7" ht="12.75" customHeight="1" x14ac:dyDescent="0.2">
      <c r="A317" s="6">
        <v>48005</v>
      </c>
      <c r="B317" s="123" t="s">
        <v>173</v>
      </c>
      <c r="C317" s="124"/>
      <c r="D317" s="85"/>
      <c r="E317" s="85"/>
      <c r="F317" s="46"/>
      <c r="G317" s="46"/>
    </row>
    <row r="318" spans="1:7" ht="12.75" customHeight="1" x14ac:dyDescent="0.2">
      <c r="A318" s="6" t="s">
        <v>114</v>
      </c>
      <c r="B318" s="123" t="s">
        <v>115</v>
      </c>
      <c r="C318" s="124"/>
      <c r="D318" s="85"/>
      <c r="E318" s="85"/>
      <c r="F318" s="46"/>
      <c r="G318" s="46"/>
    </row>
    <row r="319" spans="1:7" ht="12.75" customHeight="1" x14ac:dyDescent="0.2">
      <c r="A319" s="6"/>
      <c r="B319" s="40">
        <v>3</v>
      </c>
      <c r="C319" s="2" t="s">
        <v>15</v>
      </c>
      <c r="D319" s="83">
        <f t="shared" ref="D319:E320" si="42">D320</f>
        <v>0</v>
      </c>
      <c r="E319" s="98">
        <f t="shared" si="42"/>
        <v>40000</v>
      </c>
      <c r="F319" s="46"/>
      <c r="G319" s="46"/>
    </row>
    <row r="320" spans="1:7" ht="12.75" customHeight="1" x14ac:dyDescent="0.2">
      <c r="A320" s="6"/>
      <c r="B320" s="40">
        <v>32</v>
      </c>
      <c r="C320" s="41" t="s">
        <v>16</v>
      </c>
      <c r="D320" s="83">
        <f t="shared" si="42"/>
        <v>0</v>
      </c>
      <c r="E320" s="98">
        <f t="shared" si="42"/>
        <v>40000</v>
      </c>
      <c r="F320" s="46"/>
      <c r="G320" s="46"/>
    </row>
    <row r="321" spans="1:7" ht="12.75" customHeight="1" x14ac:dyDescent="0.2">
      <c r="A321" s="6"/>
      <c r="B321" s="35">
        <v>323</v>
      </c>
      <c r="C321" s="47" t="s">
        <v>31</v>
      </c>
      <c r="D321" s="85">
        <v>0</v>
      </c>
      <c r="E321" s="70">
        <v>40000</v>
      </c>
      <c r="F321" s="46"/>
      <c r="G321" s="46"/>
    </row>
    <row r="322" spans="1:7" ht="12.75" customHeight="1" x14ac:dyDescent="0.2">
      <c r="A322" s="6"/>
      <c r="B322" s="35"/>
      <c r="C322" s="47"/>
      <c r="D322" s="85"/>
      <c r="E322" s="85"/>
      <c r="F322" s="46"/>
      <c r="G322" s="46"/>
    </row>
    <row r="323" spans="1:7" ht="12.75" customHeight="1" x14ac:dyDescent="0.2">
      <c r="A323" s="4">
        <v>32300</v>
      </c>
      <c r="B323" s="123" t="s">
        <v>61</v>
      </c>
      <c r="C323" s="124"/>
      <c r="D323" s="85"/>
      <c r="E323" s="85"/>
      <c r="F323" s="46"/>
      <c r="G323" s="46"/>
    </row>
    <row r="324" spans="1:7" ht="12.75" customHeight="1" x14ac:dyDescent="0.2">
      <c r="A324" s="6"/>
      <c r="B324" s="123" t="s">
        <v>106</v>
      </c>
      <c r="C324" s="124"/>
      <c r="D324" s="83"/>
      <c r="E324" s="83"/>
      <c r="F324" s="46"/>
      <c r="G324" s="46"/>
    </row>
    <row r="325" spans="1:7" ht="12.75" customHeight="1" x14ac:dyDescent="0.2">
      <c r="A325" s="6"/>
      <c r="B325" s="40">
        <v>4</v>
      </c>
      <c r="C325" s="41" t="s">
        <v>21</v>
      </c>
      <c r="D325" s="46">
        <f t="shared" ref="D325:G325" si="43">D326</f>
        <v>17000</v>
      </c>
      <c r="E325" s="46">
        <f t="shared" si="43"/>
        <v>17000</v>
      </c>
      <c r="F325" s="46">
        <f t="shared" si="43"/>
        <v>0</v>
      </c>
      <c r="G325" s="46">
        <f t="shared" si="43"/>
        <v>0</v>
      </c>
    </row>
    <row r="326" spans="1:7" ht="12.75" customHeight="1" x14ac:dyDescent="0.2">
      <c r="A326" s="6"/>
      <c r="B326" s="40">
        <v>42</v>
      </c>
      <c r="C326" s="52" t="s">
        <v>35</v>
      </c>
      <c r="D326" s="46">
        <f>SUM(D327:D328)</f>
        <v>17000</v>
      </c>
      <c r="E326" s="46">
        <f>SUM(E327:E328)</f>
        <v>17000</v>
      </c>
      <c r="F326" s="46"/>
      <c r="G326" s="46">
        <f>F326</f>
        <v>0</v>
      </c>
    </row>
    <row r="327" spans="1:7" x14ac:dyDescent="0.2">
      <c r="A327" s="6" t="s">
        <v>107</v>
      </c>
      <c r="B327" s="39">
        <v>422</v>
      </c>
      <c r="C327" s="30" t="s">
        <v>36</v>
      </c>
      <c r="D327" s="55">
        <v>15000</v>
      </c>
      <c r="E327" s="55">
        <v>15000</v>
      </c>
      <c r="F327" s="46"/>
      <c r="G327" s="46"/>
    </row>
    <row r="328" spans="1:7" ht="13.5" customHeight="1" x14ac:dyDescent="0.2">
      <c r="A328" s="6" t="s">
        <v>108</v>
      </c>
      <c r="B328" s="39">
        <v>424</v>
      </c>
      <c r="C328" s="30" t="s">
        <v>20</v>
      </c>
      <c r="D328" s="55">
        <v>2000</v>
      </c>
      <c r="E328" s="55">
        <v>2000</v>
      </c>
      <c r="F328" s="46"/>
      <c r="G328" s="46"/>
    </row>
    <row r="329" spans="1:7" ht="13.5" customHeight="1" x14ac:dyDescent="0.2">
      <c r="A329" s="6"/>
      <c r="B329" s="35"/>
      <c r="C329" s="30"/>
      <c r="D329" s="85"/>
      <c r="E329" s="85"/>
      <c r="F329" s="46"/>
      <c r="G329" s="46"/>
    </row>
    <row r="330" spans="1:7" ht="13.5" hidden="1" customHeight="1" x14ac:dyDescent="0.2">
      <c r="A330" s="4">
        <v>55431</v>
      </c>
      <c r="B330" s="123" t="s">
        <v>125</v>
      </c>
      <c r="C330" s="124"/>
      <c r="D330" s="85"/>
      <c r="E330" s="85"/>
      <c r="F330" s="46"/>
      <c r="G330" s="46"/>
    </row>
    <row r="331" spans="1:7" ht="13.5" hidden="1" customHeight="1" x14ac:dyDescent="0.2">
      <c r="A331" s="6" t="s">
        <v>108</v>
      </c>
      <c r="B331" s="123" t="s">
        <v>126</v>
      </c>
      <c r="C331" s="124"/>
      <c r="D331" s="85"/>
      <c r="E331" s="85"/>
      <c r="F331" s="46"/>
      <c r="G331" s="46"/>
    </row>
    <row r="332" spans="1:7" ht="13.5" hidden="1" customHeight="1" x14ac:dyDescent="0.2">
      <c r="A332" s="6"/>
      <c r="B332" s="40">
        <v>4</v>
      </c>
      <c r="C332" s="41" t="s">
        <v>21</v>
      </c>
      <c r="D332" s="83">
        <f t="shared" ref="D332:G332" si="44">D333</f>
        <v>0</v>
      </c>
      <c r="E332" s="83">
        <f t="shared" si="44"/>
        <v>0</v>
      </c>
      <c r="F332" s="46">
        <f t="shared" si="44"/>
        <v>0</v>
      </c>
      <c r="G332" s="46">
        <f t="shared" si="44"/>
        <v>0</v>
      </c>
    </row>
    <row r="333" spans="1:7" ht="13.5" hidden="1" customHeight="1" x14ac:dyDescent="0.2">
      <c r="A333" s="6"/>
      <c r="B333" s="40">
        <v>42</v>
      </c>
      <c r="C333" s="52" t="s">
        <v>35</v>
      </c>
      <c r="D333" s="83">
        <f>D334</f>
        <v>0</v>
      </c>
      <c r="E333" s="83">
        <f>E334</f>
        <v>0</v>
      </c>
      <c r="F333" s="46">
        <v>0</v>
      </c>
      <c r="G333" s="46">
        <v>0</v>
      </c>
    </row>
    <row r="334" spans="1:7" ht="13.5" hidden="1" customHeight="1" x14ac:dyDescent="0.2">
      <c r="A334" s="6"/>
      <c r="B334" s="39">
        <v>424</v>
      </c>
      <c r="C334" s="30" t="s">
        <v>20</v>
      </c>
      <c r="D334" s="85">
        <v>0</v>
      </c>
      <c r="E334" s="85">
        <v>0</v>
      </c>
      <c r="F334" s="46"/>
      <c r="G334" s="46"/>
    </row>
    <row r="335" spans="1:7" ht="13.5" hidden="1" customHeight="1" x14ac:dyDescent="0.2">
      <c r="A335" s="6"/>
      <c r="B335" s="39"/>
      <c r="C335" s="30"/>
      <c r="D335" s="85"/>
      <c r="E335" s="85"/>
      <c r="F335" s="46"/>
      <c r="G335" s="46"/>
    </row>
    <row r="336" spans="1:7" ht="13.5" hidden="1" customHeight="1" x14ac:dyDescent="0.2">
      <c r="A336" s="4">
        <v>11001</v>
      </c>
      <c r="B336" s="123" t="s">
        <v>135</v>
      </c>
      <c r="C336" s="124"/>
      <c r="D336" s="85"/>
      <c r="E336" s="85"/>
      <c r="F336" s="46"/>
      <c r="G336" s="46"/>
    </row>
    <row r="337" spans="1:7" ht="13.5" hidden="1" customHeight="1" x14ac:dyDescent="0.2">
      <c r="A337" s="6" t="s">
        <v>108</v>
      </c>
      <c r="B337" s="123" t="s">
        <v>126</v>
      </c>
      <c r="C337" s="124"/>
      <c r="D337" s="85"/>
      <c r="E337" s="85"/>
      <c r="F337" s="46"/>
      <c r="G337" s="46"/>
    </row>
    <row r="338" spans="1:7" ht="13.5" hidden="1" customHeight="1" x14ac:dyDescent="0.2">
      <c r="A338" s="6"/>
      <c r="B338" s="40">
        <v>4</v>
      </c>
      <c r="C338" s="41" t="s">
        <v>21</v>
      </c>
      <c r="D338" s="83">
        <f t="shared" ref="D338:E339" si="45">D339</f>
        <v>0</v>
      </c>
      <c r="E338" s="83">
        <f t="shared" si="45"/>
        <v>0</v>
      </c>
      <c r="F338" s="46"/>
      <c r="G338" s="46"/>
    </row>
    <row r="339" spans="1:7" ht="13.5" hidden="1" customHeight="1" x14ac:dyDescent="0.2">
      <c r="A339" s="6"/>
      <c r="B339" s="40">
        <v>42</v>
      </c>
      <c r="C339" s="52" t="s">
        <v>35</v>
      </c>
      <c r="D339" s="83">
        <f t="shared" si="45"/>
        <v>0</v>
      </c>
      <c r="E339" s="83">
        <f t="shared" si="45"/>
        <v>0</v>
      </c>
      <c r="F339" s="46"/>
      <c r="G339" s="46"/>
    </row>
    <row r="340" spans="1:7" ht="13.5" hidden="1" customHeight="1" x14ac:dyDescent="0.2">
      <c r="A340" s="6"/>
      <c r="B340" s="39">
        <v>424</v>
      </c>
      <c r="C340" s="30" t="s">
        <v>20</v>
      </c>
      <c r="D340" s="85">
        <v>0</v>
      </c>
      <c r="E340" s="85">
        <v>0</v>
      </c>
      <c r="F340" s="46"/>
      <c r="G340" s="46"/>
    </row>
    <row r="341" spans="1:7" ht="13.5" hidden="1" customHeight="1" x14ac:dyDescent="0.2">
      <c r="A341" s="6"/>
      <c r="B341" s="35"/>
      <c r="C341" s="42"/>
      <c r="D341" s="85"/>
      <c r="E341" s="85"/>
      <c r="F341" s="46"/>
      <c r="G341" s="46"/>
    </row>
    <row r="342" spans="1:7" ht="13.5" customHeight="1" x14ac:dyDescent="0.2">
      <c r="A342" s="4">
        <v>53082</v>
      </c>
      <c r="B342" s="123" t="s">
        <v>136</v>
      </c>
      <c r="C342" s="124"/>
      <c r="D342" s="85"/>
      <c r="E342" s="85"/>
      <c r="F342" s="46"/>
      <c r="G342" s="46"/>
    </row>
    <row r="343" spans="1:7" ht="13.5" customHeight="1" x14ac:dyDescent="0.2">
      <c r="A343" s="6" t="s">
        <v>108</v>
      </c>
      <c r="B343" s="123" t="s">
        <v>126</v>
      </c>
      <c r="C343" s="124"/>
      <c r="D343" s="85"/>
      <c r="E343" s="85"/>
      <c r="F343" s="46"/>
      <c r="G343" s="46"/>
    </row>
    <row r="344" spans="1:7" ht="13.5" customHeight="1" x14ac:dyDescent="0.2">
      <c r="A344" s="6"/>
      <c r="B344" s="40">
        <v>4</v>
      </c>
      <c r="C344" s="41" t="s">
        <v>21</v>
      </c>
      <c r="D344" s="46">
        <f t="shared" ref="D344:G344" si="46">D345</f>
        <v>1500</v>
      </c>
      <c r="E344" s="46">
        <f t="shared" si="46"/>
        <v>1500</v>
      </c>
      <c r="F344" s="46">
        <f t="shared" si="46"/>
        <v>1500</v>
      </c>
      <c r="G344" s="46">
        <f t="shared" si="46"/>
        <v>1500</v>
      </c>
    </row>
    <row r="345" spans="1:7" ht="13.5" customHeight="1" x14ac:dyDescent="0.2">
      <c r="A345" s="6"/>
      <c r="B345" s="40">
        <v>42</v>
      </c>
      <c r="C345" s="52" t="s">
        <v>35</v>
      </c>
      <c r="D345" s="46">
        <f>D346</f>
        <v>1500</v>
      </c>
      <c r="E345" s="46">
        <f>E346</f>
        <v>1500</v>
      </c>
      <c r="F345" s="46">
        <v>1500</v>
      </c>
      <c r="G345" s="46">
        <v>1500</v>
      </c>
    </row>
    <row r="346" spans="1:7" ht="13.5" customHeight="1" x14ac:dyDescent="0.2">
      <c r="A346" s="6"/>
      <c r="B346" s="39">
        <v>424</v>
      </c>
      <c r="C346" s="30" t="s">
        <v>20</v>
      </c>
      <c r="D346" s="55">
        <v>1500</v>
      </c>
      <c r="E346" s="55">
        <v>1500</v>
      </c>
      <c r="F346" s="46"/>
      <c r="G346" s="46"/>
    </row>
    <row r="347" spans="1:7" ht="13.5" customHeight="1" x14ac:dyDescent="0.2">
      <c r="A347" s="6"/>
      <c r="B347" s="35"/>
      <c r="C347" s="42"/>
      <c r="D347" s="85"/>
      <c r="E347" s="85"/>
      <c r="F347" s="46"/>
      <c r="G347" s="46"/>
    </row>
    <row r="348" spans="1:7" ht="13.5" hidden="1" customHeight="1" x14ac:dyDescent="0.2">
      <c r="A348" s="8" t="s">
        <v>92</v>
      </c>
      <c r="B348" s="115" t="s">
        <v>129</v>
      </c>
      <c r="C348" s="116"/>
      <c r="D348" s="85"/>
      <c r="E348" s="85"/>
      <c r="F348" s="46"/>
      <c r="G348" s="46"/>
    </row>
    <row r="349" spans="1:7" ht="13.5" hidden="1" customHeight="1" x14ac:dyDescent="0.2">
      <c r="A349" s="6" t="s">
        <v>107</v>
      </c>
      <c r="B349" s="123" t="s">
        <v>106</v>
      </c>
      <c r="C349" s="124"/>
      <c r="D349" s="85"/>
      <c r="E349" s="85"/>
      <c r="F349" s="46"/>
      <c r="G349" s="46"/>
    </row>
    <row r="350" spans="1:7" ht="13.5" hidden="1" customHeight="1" x14ac:dyDescent="0.2">
      <c r="A350" s="6"/>
      <c r="B350" s="40">
        <v>3</v>
      </c>
      <c r="C350" s="2" t="s">
        <v>15</v>
      </c>
      <c r="D350" s="83">
        <f t="shared" ref="D350:G350" si="47">D351</f>
        <v>0</v>
      </c>
      <c r="E350" s="83">
        <f t="shared" si="47"/>
        <v>0</v>
      </c>
      <c r="F350" s="46">
        <f t="shared" si="47"/>
        <v>0</v>
      </c>
      <c r="G350" s="46">
        <f t="shared" si="47"/>
        <v>0</v>
      </c>
    </row>
    <row r="351" spans="1:7" ht="13.5" hidden="1" customHeight="1" x14ac:dyDescent="0.2">
      <c r="A351" s="6"/>
      <c r="B351" s="40">
        <v>32</v>
      </c>
      <c r="C351" s="2" t="s">
        <v>37</v>
      </c>
      <c r="D351" s="83">
        <f>D352+D353</f>
        <v>0</v>
      </c>
      <c r="E351" s="83">
        <f>E352+E353</f>
        <v>0</v>
      </c>
      <c r="F351" s="46">
        <v>0</v>
      </c>
      <c r="G351" s="46">
        <v>0</v>
      </c>
    </row>
    <row r="352" spans="1:7" ht="13.5" hidden="1" customHeight="1" x14ac:dyDescent="0.2">
      <c r="A352" s="6"/>
      <c r="B352" s="39">
        <v>322</v>
      </c>
      <c r="C352" s="44" t="s">
        <v>18</v>
      </c>
      <c r="D352" s="85">
        <v>0</v>
      </c>
      <c r="E352" s="85">
        <v>0</v>
      </c>
      <c r="F352" s="46"/>
      <c r="G352" s="46"/>
    </row>
    <row r="353" spans="1:7" ht="13.5" hidden="1" customHeight="1" x14ac:dyDescent="0.2">
      <c r="A353" s="6"/>
      <c r="B353" s="39">
        <v>323</v>
      </c>
      <c r="C353" s="44" t="s">
        <v>31</v>
      </c>
      <c r="D353" s="85">
        <v>0</v>
      </c>
      <c r="E353" s="85">
        <v>0</v>
      </c>
      <c r="F353" s="46"/>
      <c r="G353" s="46"/>
    </row>
    <row r="354" spans="1:7" ht="13.5" hidden="1" customHeight="1" x14ac:dyDescent="0.2">
      <c r="A354" s="6"/>
      <c r="B354" s="40">
        <v>4</v>
      </c>
      <c r="C354" s="41" t="s">
        <v>21</v>
      </c>
      <c r="D354" s="83">
        <f t="shared" ref="D354:G354" si="48">D355</f>
        <v>0</v>
      </c>
      <c r="E354" s="83">
        <f t="shared" si="48"/>
        <v>0</v>
      </c>
      <c r="F354" s="46">
        <f t="shared" si="48"/>
        <v>0</v>
      </c>
      <c r="G354" s="46">
        <f t="shared" si="48"/>
        <v>0</v>
      </c>
    </row>
    <row r="355" spans="1:7" ht="13.5" hidden="1" customHeight="1" x14ac:dyDescent="0.2">
      <c r="A355" s="6"/>
      <c r="B355" s="40">
        <v>42</v>
      </c>
      <c r="C355" s="52" t="s">
        <v>35</v>
      </c>
      <c r="D355" s="83">
        <f>D356</f>
        <v>0</v>
      </c>
      <c r="E355" s="83">
        <f>E356</f>
        <v>0</v>
      </c>
      <c r="F355" s="46">
        <v>0</v>
      </c>
      <c r="G355" s="46">
        <v>0</v>
      </c>
    </row>
    <row r="356" spans="1:7" ht="13.5" hidden="1" customHeight="1" x14ac:dyDescent="0.2">
      <c r="A356" s="6"/>
      <c r="B356" s="39">
        <v>422</v>
      </c>
      <c r="C356" s="30" t="s">
        <v>36</v>
      </c>
      <c r="D356" s="85">
        <v>0</v>
      </c>
      <c r="E356" s="85">
        <v>0</v>
      </c>
      <c r="F356" s="46"/>
      <c r="G356" s="46"/>
    </row>
    <row r="357" spans="1:7" ht="13.5" hidden="1" customHeight="1" x14ac:dyDescent="0.2">
      <c r="A357" s="6"/>
      <c r="B357" s="39"/>
      <c r="C357" s="30"/>
      <c r="D357" s="85"/>
      <c r="E357" s="85"/>
      <c r="F357" s="46"/>
      <c r="G357" s="46"/>
    </row>
    <row r="358" spans="1:7" ht="13.5" customHeight="1" x14ac:dyDescent="0.2">
      <c r="A358" s="4">
        <v>55431</v>
      </c>
      <c r="B358" s="123" t="s">
        <v>125</v>
      </c>
      <c r="C358" s="124"/>
      <c r="D358" s="85"/>
      <c r="E358" s="85"/>
      <c r="F358" s="46"/>
      <c r="G358" s="46"/>
    </row>
    <row r="359" spans="1:7" ht="13.5" customHeight="1" x14ac:dyDescent="0.2">
      <c r="A359" s="6" t="s">
        <v>107</v>
      </c>
      <c r="B359" s="123" t="s">
        <v>106</v>
      </c>
      <c r="C359" s="124"/>
      <c r="D359" s="85"/>
      <c r="E359" s="85"/>
      <c r="F359" s="46"/>
      <c r="G359" s="46"/>
    </row>
    <row r="360" spans="1:7" ht="13.5" customHeight="1" x14ac:dyDescent="0.2">
      <c r="A360" s="6"/>
      <c r="B360" s="40">
        <v>4</v>
      </c>
      <c r="C360" s="41" t="s">
        <v>21</v>
      </c>
      <c r="D360" s="46">
        <f>D361</f>
        <v>10000</v>
      </c>
      <c r="E360" s="46">
        <f>E361</f>
        <v>20000</v>
      </c>
      <c r="F360" s="46">
        <f>F361</f>
        <v>10000</v>
      </c>
      <c r="G360" s="46">
        <f>G361</f>
        <v>10000</v>
      </c>
    </row>
    <row r="361" spans="1:7" ht="13.5" customHeight="1" x14ac:dyDescent="0.2">
      <c r="A361" s="6"/>
      <c r="B361" s="40">
        <v>42</v>
      </c>
      <c r="C361" s="52" t="s">
        <v>35</v>
      </c>
      <c r="D361" s="46">
        <f>D362</f>
        <v>10000</v>
      </c>
      <c r="E361" s="46">
        <f>E362</f>
        <v>20000</v>
      </c>
      <c r="F361" s="46">
        <v>10000</v>
      </c>
      <c r="G361" s="46">
        <v>10000</v>
      </c>
    </row>
    <row r="362" spans="1:7" ht="13.5" customHeight="1" x14ac:dyDescent="0.2">
      <c r="A362" s="6"/>
      <c r="B362" s="39">
        <v>422</v>
      </c>
      <c r="C362" s="30" t="s">
        <v>36</v>
      </c>
      <c r="D362" s="55">
        <v>10000</v>
      </c>
      <c r="E362" s="55">
        <v>20000</v>
      </c>
      <c r="F362" s="46"/>
      <c r="G362" s="46"/>
    </row>
    <row r="363" spans="1:7" ht="13.5" customHeight="1" x14ac:dyDescent="0.2">
      <c r="A363" s="6"/>
      <c r="B363" s="39"/>
      <c r="C363" s="30"/>
      <c r="D363" s="85"/>
      <c r="E363" s="85"/>
      <c r="F363" s="46"/>
      <c r="G363" s="46"/>
    </row>
    <row r="364" spans="1:7" ht="13.5" customHeight="1" x14ac:dyDescent="0.2">
      <c r="A364" s="6">
        <v>11001</v>
      </c>
      <c r="B364" s="123" t="s">
        <v>148</v>
      </c>
      <c r="C364" s="124"/>
      <c r="D364" s="85"/>
      <c r="E364" s="85"/>
      <c r="F364" s="46"/>
      <c r="G364" s="46"/>
    </row>
    <row r="365" spans="1:7" ht="13.5" customHeight="1" x14ac:dyDescent="0.2">
      <c r="A365" s="6" t="s">
        <v>88</v>
      </c>
      <c r="B365" s="123" t="s">
        <v>104</v>
      </c>
      <c r="C365" s="124"/>
      <c r="D365" s="85"/>
      <c r="E365" s="85"/>
      <c r="F365" s="46"/>
      <c r="G365" s="46"/>
    </row>
    <row r="366" spans="1:7" ht="13.5" customHeight="1" x14ac:dyDescent="0.2">
      <c r="A366" s="6"/>
      <c r="B366" s="40">
        <v>3</v>
      </c>
      <c r="C366" s="2" t="s">
        <v>15</v>
      </c>
      <c r="D366" s="46">
        <f t="shared" ref="D366:E366" si="49">D367+D371</f>
        <v>16579.689999999999</v>
      </c>
      <c r="E366" s="98">
        <f t="shared" si="49"/>
        <v>10704.17</v>
      </c>
      <c r="F366" s="46"/>
      <c r="G366" s="46"/>
    </row>
    <row r="367" spans="1:7" ht="13.5" customHeight="1" x14ac:dyDescent="0.2">
      <c r="A367" s="6"/>
      <c r="B367" s="4">
        <v>31</v>
      </c>
      <c r="C367" s="4" t="s">
        <v>25</v>
      </c>
      <c r="D367" s="46">
        <f>SUM(D368:D370)</f>
        <v>15480</v>
      </c>
      <c r="E367" s="46">
        <f>SUM(E368:E370)</f>
        <v>10451.32</v>
      </c>
      <c r="F367" s="46"/>
      <c r="G367" s="46"/>
    </row>
    <row r="368" spans="1:7" ht="13.5" customHeight="1" x14ac:dyDescent="0.2">
      <c r="A368" s="6"/>
      <c r="B368" s="39">
        <v>311</v>
      </c>
      <c r="C368" s="30" t="s">
        <v>14</v>
      </c>
      <c r="D368" s="55">
        <v>12000</v>
      </c>
      <c r="E368" s="55">
        <v>8537</v>
      </c>
      <c r="F368" s="46"/>
      <c r="G368" s="46"/>
    </row>
    <row r="369" spans="1:9" ht="13.5" customHeight="1" x14ac:dyDescent="0.2">
      <c r="A369" s="6"/>
      <c r="B369" s="39">
        <v>312</v>
      </c>
      <c r="C369" s="30" t="s">
        <v>103</v>
      </c>
      <c r="D369" s="55">
        <v>1500</v>
      </c>
      <c r="E369" s="55">
        <v>505.71</v>
      </c>
      <c r="F369" s="46"/>
      <c r="G369" s="46"/>
    </row>
    <row r="370" spans="1:9" ht="13.5" customHeight="1" x14ac:dyDescent="0.2">
      <c r="A370" s="6"/>
      <c r="B370" s="39">
        <v>313</v>
      </c>
      <c r="C370" s="30" t="s">
        <v>26</v>
      </c>
      <c r="D370" s="55">
        <v>1980</v>
      </c>
      <c r="E370" s="55">
        <v>1408.61</v>
      </c>
      <c r="F370" s="46"/>
      <c r="G370" s="46"/>
    </row>
    <row r="371" spans="1:9" ht="13.5" customHeight="1" x14ac:dyDescent="0.2">
      <c r="A371" s="6"/>
      <c r="B371" s="40">
        <v>32</v>
      </c>
      <c r="C371" s="41" t="s">
        <v>16</v>
      </c>
      <c r="D371" s="46">
        <f>D372</f>
        <v>1099.69</v>
      </c>
      <c r="E371" s="46">
        <f>E372</f>
        <v>252.85</v>
      </c>
      <c r="F371" s="46"/>
      <c r="G371" s="46"/>
    </row>
    <row r="372" spans="1:9" ht="13.5" customHeight="1" x14ac:dyDescent="0.2">
      <c r="A372" s="6"/>
      <c r="B372" s="39">
        <v>321</v>
      </c>
      <c r="C372" s="30" t="s">
        <v>27</v>
      </c>
      <c r="D372" s="55">
        <v>1099.69</v>
      </c>
      <c r="E372" s="55">
        <v>252.85</v>
      </c>
      <c r="F372" s="46"/>
      <c r="G372" s="46"/>
    </row>
    <row r="373" spans="1:9" ht="13.5" customHeight="1" x14ac:dyDescent="0.2">
      <c r="A373" s="6"/>
      <c r="B373" s="39"/>
      <c r="C373" s="30"/>
      <c r="D373" s="55"/>
      <c r="E373" s="55"/>
      <c r="F373" s="46"/>
      <c r="G373" s="46"/>
    </row>
    <row r="374" spans="1:9" ht="13.5" customHeight="1" x14ac:dyDescent="0.2">
      <c r="A374" s="6">
        <v>51100</v>
      </c>
      <c r="B374" s="123" t="s">
        <v>149</v>
      </c>
      <c r="C374" s="124"/>
      <c r="D374" s="55"/>
      <c r="E374" s="55"/>
      <c r="F374" s="46"/>
      <c r="G374" s="46"/>
    </row>
    <row r="375" spans="1:9" ht="13.5" customHeight="1" x14ac:dyDescent="0.2">
      <c r="A375" s="6" t="s">
        <v>88</v>
      </c>
      <c r="B375" s="123" t="s">
        <v>104</v>
      </c>
      <c r="C375" s="124"/>
      <c r="D375" s="55"/>
      <c r="E375" s="55"/>
      <c r="F375" s="46"/>
      <c r="G375" s="46"/>
    </row>
    <row r="376" spans="1:9" ht="13.5" customHeight="1" x14ac:dyDescent="0.2">
      <c r="A376" s="6"/>
      <c r="B376" s="40">
        <v>3</v>
      </c>
      <c r="C376" s="2" t="s">
        <v>15</v>
      </c>
      <c r="D376" s="46">
        <f t="shared" ref="D376:E376" si="50">D377+D381</f>
        <v>100657.17</v>
      </c>
      <c r="E376" s="98">
        <f t="shared" si="50"/>
        <v>52795.83</v>
      </c>
      <c r="F376" s="46"/>
      <c r="G376" s="46"/>
      <c r="I376" s="37"/>
    </row>
    <row r="377" spans="1:9" ht="13.5" customHeight="1" x14ac:dyDescent="0.2">
      <c r="A377" s="6"/>
      <c r="B377" s="4">
        <v>31</v>
      </c>
      <c r="C377" s="4" t="s">
        <v>25</v>
      </c>
      <c r="D377" s="46">
        <f>SUM(D378:D380)</f>
        <v>89545</v>
      </c>
      <c r="E377" s="46">
        <f>SUM(E378:E380)</f>
        <v>51548.68</v>
      </c>
      <c r="F377" s="46"/>
      <c r="G377" s="46"/>
    </row>
    <row r="378" spans="1:9" ht="13.5" customHeight="1" x14ac:dyDescent="0.2">
      <c r="A378" s="6"/>
      <c r="B378" s="39">
        <v>311</v>
      </c>
      <c r="C378" s="30" t="s">
        <v>14</v>
      </c>
      <c r="D378" s="55">
        <v>73000</v>
      </c>
      <c r="E378" s="55">
        <v>42106.77</v>
      </c>
      <c r="F378" s="46"/>
      <c r="G378" s="46"/>
    </row>
    <row r="379" spans="1:9" ht="13.5" customHeight="1" x14ac:dyDescent="0.2">
      <c r="A379" s="6"/>
      <c r="B379" s="39">
        <v>312</v>
      </c>
      <c r="C379" s="30" t="s">
        <v>103</v>
      </c>
      <c r="D379" s="55">
        <v>4500</v>
      </c>
      <c r="E379" s="55">
        <v>2494.29</v>
      </c>
      <c r="F379" s="46"/>
      <c r="G379" s="46"/>
    </row>
    <row r="380" spans="1:9" ht="13.5" customHeight="1" x14ac:dyDescent="0.2">
      <c r="A380" s="6"/>
      <c r="B380" s="39">
        <v>313</v>
      </c>
      <c r="C380" s="30" t="s">
        <v>26</v>
      </c>
      <c r="D380" s="55">
        <v>12045</v>
      </c>
      <c r="E380" s="55">
        <v>6947.62</v>
      </c>
      <c r="F380" s="46"/>
      <c r="G380" s="46"/>
    </row>
    <row r="381" spans="1:9" ht="13.5" customHeight="1" x14ac:dyDescent="0.2">
      <c r="A381" s="6"/>
      <c r="B381" s="40">
        <v>32</v>
      </c>
      <c r="C381" s="41" t="s">
        <v>16</v>
      </c>
      <c r="D381" s="46">
        <f>D382</f>
        <v>11112.17</v>
      </c>
      <c r="E381" s="46">
        <f>E382</f>
        <v>1247.1500000000001</v>
      </c>
      <c r="F381" s="46"/>
      <c r="G381" s="46"/>
    </row>
    <row r="382" spans="1:9" ht="13.5" customHeight="1" x14ac:dyDescent="0.2">
      <c r="A382" s="6"/>
      <c r="B382" s="39">
        <v>321</v>
      </c>
      <c r="C382" s="30" t="s">
        <v>27</v>
      </c>
      <c r="D382" s="55">
        <v>11112.17</v>
      </c>
      <c r="E382" s="55">
        <v>1247.1500000000001</v>
      </c>
      <c r="F382" s="46"/>
      <c r="G382" s="46"/>
    </row>
    <row r="383" spans="1:9" ht="13.5" customHeight="1" x14ac:dyDescent="0.2">
      <c r="A383" s="6"/>
      <c r="B383" s="39"/>
      <c r="C383" s="30"/>
      <c r="D383" s="85"/>
      <c r="E383" s="85"/>
      <c r="F383" s="46"/>
      <c r="G383" s="46"/>
    </row>
    <row r="384" spans="1:9" ht="13.5" customHeight="1" x14ac:dyDescent="0.2">
      <c r="A384" s="6"/>
      <c r="B384" s="39"/>
      <c r="C384" s="30"/>
      <c r="D384" s="85"/>
      <c r="E384" s="85"/>
      <c r="F384" s="46"/>
      <c r="G384" s="46"/>
    </row>
    <row r="385" spans="1:7" x14ac:dyDescent="0.2">
      <c r="A385" s="6"/>
      <c r="B385" s="39"/>
      <c r="C385" s="30"/>
      <c r="D385" s="83"/>
      <c r="E385" s="83"/>
      <c r="F385" s="58"/>
      <c r="G385" s="58"/>
    </row>
    <row r="386" spans="1:7" ht="16.5" customHeight="1" x14ac:dyDescent="0.2">
      <c r="A386" s="6"/>
      <c r="B386" s="39"/>
      <c r="C386" s="41" t="s">
        <v>19</v>
      </c>
      <c r="D386" s="46">
        <f>D67</f>
        <v>4690932.5000000009</v>
      </c>
      <c r="E386" s="46">
        <f>E67</f>
        <v>5006046.67</v>
      </c>
      <c r="F386" s="46">
        <f>F67</f>
        <v>4272195</v>
      </c>
      <c r="G386" s="46">
        <f>G67</f>
        <v>4272195</v>
      </c>
    </row>
    <row r="387" spans="1:7" x14ac:dyDescent="0.2">
      <c r="B387" s="129"/>
      <c r="C387" s="129"/>
      <c r="D387" s="129"/>
      <c r="E387" s="129"/>
      <c r="F387" s="129"/>
    </row>
    <row r="388" spans="1:7" ht="20.100000000000001" customHeight="1" x14ac:dyDescent="0.2">
      <c r="B388" s="29"/>
      <c r="C388" s="29"/>
      <c r="D388" s="86"/>
      <c r="E388" s="86"/>
      <c r="F388" s="61"/>
      <c r="G388" s="61"/>
    </row>
    <row r="389" spans="1:7" ht="12.75" customHeight="1" x14ac:dyDescent="0.2">
      <c r="B389" s="29"/>
      <c r="C389" s="29"/>
      <c r="D389" s="87"/>
      <c r="E389" s="87"/>
      <c r="F389" s="29"/>
    </row>
    <row r="390" spans="1:7" ht="15" customHeight="1" x14ac:dyDescent="0.2">
      <c r="B390" s="29"/>
      <c r="C390" s="29"/>
      <c r="D390" s="87"/>
      <c r="E390" s="87"/>
      <c r="F390" s="29"/>
    </row>
    <row r="391" spans="1:7" ht="9.75" hidden="1" customHeight="1" x14ac:dyDescent="0.2">
      <c r="B391" s="29"/>
      <c r="C391" s="29"/>
      <c r="D391" s="87"/>
      <c r="E391" s="87"/>
      <c r="F391" s="29"/>
    </row>
    <row r="392" spans="1:7" x14ac:dyDescent="0.2">
      <c r="A392" s="130" t="s">
        <v>158</v>
      </c>
      <c r="B392" s="130"/>
      <c r="C392" s="130"/>
      <c r="D392" s="130"/>
      <c r="E392" s="130"/>
      <c r="F392" s="130"/>
    </row>
    <row r="393" spans="1:7" x14ac:dyDescent="0.2">
      <c r="A393" s="130"/>
      <c r="B393" s="130"/>
      <c r="C393" s="130"/>
      <c r="D393" s="130"/>
      <c r="E393" s="130"/>
      <c r="F393" s="130"/>
    </row>
    <row r="394" spans="1:7" x14ac:dyDescent="0.2">
      <c r="A394" s="130"/>
      <c r="B394" s="130"/>
      <c r="C394" s="130"/>
      <c r="D394" s="130"/>
      <c r="E394" s="130"/>
      <c r="F394" s="130"/>
    </row>
    <row r="395" spans="1:7" x14ac:dyDescent="0.2">
      <c r="A395" s="130"/>
      <c r="B395" s="130"/>
      <c r="C395" s="130"/>
      <c r="D395" s="130"/>
      <c r="E395" s="130"/>
      <c r="F395" s="130"/>
    </row>
  </sheetData>
  <mergeCells count="73">
    <mergeCell ref="B13:G13"/>
    <mergeCell ref="A1:C1"/>
    <mergeCell ref="A2:C2"/>
    <mergeCell ref="B9:F9"/>
    <mergeCell ref="B10:F10"/>
    <mergeCell ref="B12:F12"/>
    <mergeCell ref="B70:C70"/>
    <mergeCell ref="B14:G14"/>
    <mergeCell ref="B15:G15"/>
    <mergeCell ref="B17:G17"/>
    <mergeCell ref="A20:F20"/>
    <mergeCell ref="A36:F36"/>
    <mergeCell ref="B37:F37"/>
    <mergeCell ref="B61:C61"/>
    <mergeCell ref="A63:F63"/>
    <mergeCell ref="B64:F64"/>
    <mergeCell ref="B69:C69"/>
    <mergeCell ref="B16:G16"/>
    <mergeCell ref="B217:C217"/>
    <mergeCell ref="B71:C71"/>
    <mergeCell ref="B81:C81"/>
    <mergeCell ref="B82:C82"/>
    <mergeCell ref="B92:C92"/>
    <mergeCell ref="B93:C93"/>
    <mergeCell ref="B94:C94"/>
    <mergeCell ref="B105:C105"/>
    <mergeCell ref="B115:C115"/>
    <mergeCell ref="B199:C199"/>
    <mergeCell ref="B215:C215"/>
    <mergeCell ref="B216:C216"/>
    <mergeCell ref="B226:C226"/>
    <mergeCell ref="B227:C227"/>
    <mergeCell ref="B317:C317"/>
    <mergeCell ref="B318:C318"/>
    <mergeCell ref="B232:C232"/>
    <mergeCell ref="B233:C233"/>
    <mergeCell ref="B282:C282"/>
    <mergeCell ref="B238:C238"/>
    <mergeCell ref="B239:C239"/>
    <mergeCell ref="B244:C244"/>
    <mergeCell ref="B245:C245"/>
    <mergeCell ref="B250:C250"/>
    <mergeCell ref="B251:C251"/>
    <mergeCell ref="B263:C263"/>
    <mergeCell ref="B264:C264"/>
    <mergeCell ref="B274:C274"/>
    <mergeCell ref="B275:C275"/>
    <mergeCell ref="B281:C281"/>
    <mergeCell ref="B337:C337"/>
    <mergeCell ref="B292:C292"/>
    <mergeCell ref="B293:C293"/>
    <mergeCell ref="B299:C299"/>
    <mergeCell ref="B300:C300"/>
    <mergeCell ref="B305:C305"/>
    <mergeCell ref="B312:C312"/>
    <mergeCell ref="B306:C306"/>
    <mergeCell ref="B323:C323"/>
    <mergeCell ref="B324:C324"/>
    <mergeCell ref="B330:C330"/>
    <mergeCell ref="B331:C331"/>
    <mergeCell ref="B336:C336"/>
    <mergeCell ref="A392:F395"/>
    <mergeCell ref="B342:C342"/>
    <mergeCell ref="B343:C343"/>
    <mergeCell ref="B348:C348"/>
    <mergeCell ref="B349:C349"/>
    <mergeCell ref="B358:C358"/>
    <mergeCell ref="B359:C359"/>
    <mergeCell ref="B364:C364"/>
    <mergeCell ref="B365:C365"/>
    <mergeCell ref="B374:C374"/>
    <mergeCell ref="B375:C375"/>
    <mergeCell ref="B387:F387"/>
  </mergeCells>
  <conditionalFormatting sqref="G387:IU387 G33:IU37 G62:IU64 B144:B147 C143:C147 C276:C280 B232:C237 B148:C185 B118:C118 B120:C120 C116:C117 C119 B133:B136 B127:B131 B97:C104 B108:C108 C64:C68 C70:C80 B64:B80 B6:B7 B23:C35 B37:C62 B137:C141 B238:B257 C240:C257 C272:C274 B272:B280 B323:C329 B110:C110 B213:C214 B113:C114 G389:IU65689 H388:IU388 F68:IV82 H149:IV149 H67:IV67 B385:C386 H260:IV261 C121:C136 F113:IV148 B90:C91 G83:IV89 B287:C304 F65:IV66 D33:F35 D37:F37 D62:F62 D64:F64 B396:F65693 B9:IU12 B19:F19 G19:IU21 I13:IU16 H17:IU18 B17:B18 F90:IV110 D67:D110 C106 B187:C198 B200:C201 B207:C210 D38 F38:IV38 C22:D22 F22:IV22 D39:IV61 D23:IV32 D262:IV316 C216:C231 B215:B231 F150:IV231 D113:E231 D232:IV259 B317:IV322 D323:E385 F323:IV386">
    <cfRule type="cellIs" dxfId="151" priority="62" stopIfTrue="1" operator="equal">
      <formula>0</formula>
    </cfRule>
  </conditionalFormatting>
  <conditionalFormatting sqref="B330:C333">
    <cfRule type="cellIs" dxfId="150" priority="61" stopIfTrue="1" operator="equal">
      <formula>0</formula>
    </cfRule>
  </conditionalFormatting>
  <conditionalFormatting sqref="B334:C335 B384:C384 B341:C341 B347:C347">
    <cfRule type="cellIs" dxfId="149" priority="60" stopIfTrue="1" operator="equal">
      <formula>0</formula>
    </cfRule>
  </conditionalFormatting>
  <conditionalFormatting sqref="B349:C349 B354:C357">
    <cfRule type="cellIs" dxfId="148" priority="59" stopIfTrue="1" operator="equal">
      <formula>0</formula>
    </cfRule>
  </conditionalFormatting>
  <conditionalFormatting sqref="B348:C348">
    <cfRule type="cellIs" dxfId="147" priority="58" stopIfTrue="1" operator="equal">
      <formula>0</formula>
    </cfRule>
  </conditionalFormatting>
  <conditionalFormatting sqref="B264:C264 B269:C270">
    <cfRule type="cellIs" dxfId="146" priority="57" stopIfTrue="1" operator="equal">
      <formula>0</formula>
    </cfRule>
  </conditionalFormatting>
  <conditionalFormatting sqref="B263:C263">
    <cfRule type="cellIs" dxfId="145" priority="56" stopIfTrue="1" operator="equal">
      <formula>0</formula>
    </cfRule>
  </conditionalFormatting>
  <conditionalFormatting sqref="B265:C265">
    <cfRule type="cellIs" dxfId="144" priority="55" stopIfTrue="1" operator="equal">
      <formula>0</formula>
    </cfRule>
  </conditionalFormatting>
  <conditionalFormatting sqref="C267:C268">
    <cfRule type="cellIs" dxfId="143" priority="54" stopIfTrue="1" operator="equal">
      <formula>0</formula>
    </cfRule>
  </conditionalFormatting>
  <conditionalFormatting sqref="B350:C352">
    <cfRule type="cellIs" dxfId="142" priority="53" stopIfTrue="1" operator="equal">
      <formula>0</formula>
    </cfRule>
  </conditionalFormatting>
  <conditionalFormatting sqref="B211:C211">
    <cfRule type="cellIs" dxfId="141" priority="52" stopIfTrue="1" operator="equal">
      <formula>0</formula>
    </cfRule>
  </conditionalFormatting>
  <conditionalFormatting sqref="B212:C212">
    <cfRule type="cellIs" dxfId="140" priority="51" stopIfTrue="1" operator="equal">
      <formula>0</formula>
    </cfRule>
  </conditionalFormatting>
  <conditionalFormatting sqref="B305:C305">
    <cfRule type="cellIs" dxfId="139" priority="50" stopIfTrue="1" operator="equal">
      <formula>0</formula>
    </cfRule>
  </conditionalFormatting>
  <conditionalFormatting sqref="B312:C312">
    <cfRule type="cellIs" dxfId="138" priority="49" stopIfTrue="1" operator="equal">
      <formula>0</formula>
    </cfRule>
  </conditionalFormatting>
  <conditionalFormatting sqref="C314:C316">
    <cfRule type="cellIs" dxfId="137" priority="48" stopIfTrue="1" operator="equal">
      <formula>0</formula>
    </cfRule>
  </conditionalFormatting>
  <conditionalFormatting sqref="B313:C313">
    <cfRule type="cellIs" dxfId="136" priority="47" stopIfTrue="1" operator="equal">
      <formula>0</formula>
    </cfRule>
  </conditionalFormatting>
  <conditionalFormatting sqref="B336:C339">
    <cfRule type="cellIs" dxfId="135" priority="46" stopIfTrue="1" operator="equal">
      <formula>0</formula>
    </cfRule>
  </conditionalFormatting>
  <conditionalFormatting sqref="B340:C340">
    <cfRule type="cellIs" dxfId="134" priority="45" stopIfTrue="1" operator="equal">
      <formula>0</formula>
    </cfRule>
  </conditionalFormatting>
  <conditionalFormatting sqref="B342:C345">
    <cfRule type="cellIs" dxfId="133" priority="44" stopIfTrue="1" operator="equal">
      <formula>0</formula>
    </cfRule>
  </conditionalFormatting>
  <conditionalFormatting sqref="B346:C346">
    <cfRule type="cellIs" dxfId="132" priority="43" stopIfTrue="1" operator="equal">
      <formula>0</formula>
    </cfRule>
  </conditionalFormatting>
  <conditionalFormatting sqref="C109">
    <cfRule type="cellIs" dxfId="131" priority="42" stopIfTrue="1" operator="equal">
      <formula>0</formula>
    </cfRule>
  </conditionalFormatting>
  <conditionalFormatting sqref="B258:C259 B262:C262">
    <cfRule type="cellIs" dxfId="130" priority="41" stopIfTrue="1" operator="equal">
      <formula>0</formula>
    </cfRule>
  </conditionalFormatting>
  <conditionalFormatting sqref="B271:C271">
    <cfRule type="cellIs" dxfId="129" priority="40" stopIfTrue="1" operator="equal">
      <formula>0</formula>
    </cfRule>
  </conditionalFormatting>
  <conditionalFormatting sqref="B358:C358">
    <cfRule type="cellIs" dxfId="128" priority="39" stopIfTrue="1" operator="equal">
      <formula>0</formula>
    </cfRule>
  </conditionalFormatting>
  <conditionalFormatting sqref="B359:C359">
    <cfRule type="cellIs" dxfId="127" priority="38" stopIfTrue="1" operator="equal">
      <formula>0</formula>
    </cfRule>
  </conditionalFormatting>
  <conditionalFormatting sqref="B360:C363 B373:C373 B383:C383">
    <cfRule type="cellIs" dxfId="126" priority="37" stopIfTrue="1" operator="equal">
      <formula>0</formula>
    </cfRule>
  </conditionalFormatting>
  <conditionalFormatting sqref="C111:C112 F111:IV112">
    <cfRule type="cellIs" dxfId="125" priority="36" stopIfTrue="1" operator="equal">
      <formula>0</formula>
    </cfRule>
  </conditionalFormatting>
  <conditionalFormatting sqref="B353:C353">
    <cfRule type="cellIs" dxfId="124" priority="35" stopIfTrue="1" operator="equal">
      <formula>0</formula>
    </cfRule>
  </conditionalFormatting>
  <conditionalFormatting sqref="B266:C266">
    <cfRule type="cellIs" dxfId="123" priority="34" stopIfTrue="1" operator="equal">
      <formula>0</formula>
    </cfRule>
  </conditionalFormatting>
  <conditionalFormatting sqref="F149:G149 F67:G67">
    <cfRule type="cellIs" dxfId="122" priority="33" stopIfTrue="1" operator="equal">
      <formula>0</formula>
    </cfRule>
  </conditionalFormatting>
  <conditionalFormatting sqref="D66 D386">
    <cfRule type="cellIs" dxfId="121" priority="32" stopIfTrue="1" operator="equal">
      <formula>0</formula>
    </cfRule>
  </conditionalFormatting>
  <conditionalFormatting sqref="D111:D112">
    <cfRule type="cellIs" dxfId="120" priority="31" stopIfTrue="1" operator="equal">
      <formula>0</formula>
    </cfRule>
  </conditionalFormatting>
  <conditionalFormatting sqref="B186:C186">
    <cfRule type="cellIs" dxfId="119" priority="30" stopIfTrue="1" operator="equal">
      <formula>0</formula>
    </cfRule>
  </conditionalFormatting>
  <conditionalFormatting sqref="B81:C89">
    <cfRule type="cellIs" dxfId="118" priority="26" stopIfTrue="1" operator="equal">
      <formula>0</formula>
    </cfRule>
  </conditionalFormatting>
  <conditionalFormatting sqref="B260:C261">
    <cfRule type="cellIs" dxfId="117" priority="29" stopIfTrue="1" operator="equal">
      <formula>0</formula>
    </cfRule>
  </conditionalFormatting>
  <conditionalFormatting sqref="F260:G261">
    <cfRule type="cellIs" dxfId="116" priority="28" stopIfTrue="1" operator="equal">
      <formula>0</formula>
    </cfRule>
  </conditionalFormatting>
  <conditionalFormatting sqref="D260:D261">
    <cfRule type="cellIs" dxfId="115" priority="27" stopIfTrue="1" operator="equal">
      <formula>0</formula>
    </cfRule>
  </conditionalFormatting>
  <conditionalFormatting sqref="B364:C372">
    <cfRule type="cellIs" dxfId="114" priority="25" stopIfTrue="1" operator="equal">
      <formula>0</formula>
    </cfRule>
  </conditionalFormatting>
  <conditionalFormatting sqref="B374:C382">
    <cfRule type="cellIs" dxfId="113" priority="24" stopIfTrue="1" operator="equal">
      <formula>0</formula>
    </cfRule>
  </conditionalFormatting>
  <conditionalFormatting sqref="F89">
    <cfRule type="cellIs" dxfId="112" priority="23" stopIfTrue="1" operator="equal">
      <formula>0</formula>
    </cfRule>
  </conditionalFormatting>
  <conditionalFormatting sqref="F83:F88">
    <cfRule type="cellIs" dxfId="111" priority="22" stopIfTrue="1" operator="equal">
      <formula>0</formula>
    </cfRule>
  </conditionalFormatting>
  <conditionalFormatting sqref="D65">
    <cfRule type="cellIs" dxfId="110" priority="21" stopIfTrue="1" operator="equal">
      <formula>0</formula>
    </cfRule>
  </conditionalFormatting>
  <conditionalFormatting sqref="B281:C281">
    <cfRule type="cellIs" dxfId="109" priority="20" stopIfTrue="1" operator="equal">
      <formula>0</formula>
    </cfRule>
  </conditionalFormatting>
  <conditionalFormatting sqref="B282">
    <cfRule type="cellIs" dxfId="108" priority="19" stopIfTrue="1" operator="equal">
      <formula>0</formula>
    </cfRule>
  </conditionalFormatting>
  <conditionalFormatting sqref="B283:C285">
    <cfRule type="cellIs" dxfId="107" priority="18" stopIfTrue="1" operator="equal">
      <formula>0</formula>
    </cfRule>
  </conditionalFormatting>
  <conditionalFormatting sqref="B286:C286">
    <cfRule type="cellIs" dxfId="106" priority="17" stopIfTrue="1" operator="equal">
      <formula>0</formula>
    </cfRule>
  </conditionalFormatting>
  <conditionalFormatting sqref="B13:H15 B16 H16">
    <cfRule type="cellIs" dxfId="105" priority="16" stopIfTrue="1" operator="equal">
      <formula>0</formula>
    </cfRule>
  </conditionalFormatting>
  <conditionalFormatting sqref="B199:C199">
    <cfRule type="cellIs" dxfId="104" priority="15" stopIfTrue="1" operator="equal">
      <formula>0</formula>
    </cfRule>
  </conditionalFormatting>
  <conditionalFormatting sqref="B206:C206">
    <cfRule type="cellIs" dxfId="103" priority="11" stopIfTrue="1" operator="equal">
      <formula>0</formula>
    </cfRule>
  </conditionalFormatting>
  <conditionalFormatting sqref="B203:C203">
    <cfRule type="cellIs" dxfId="102" priority="14" stopIfTrue="1" operator="equal">
      <formula>0</formula>
    </cfRule>
  </conditionalFormatting>
  <conditionalFormatting sqref="B202:C202">
    <cfRule type="cellIs" dxfId="101" priority="13" stopIfTrue="1" operator="equal">
      <formula>0</formula>
    </cfRule>
  </conditionalFormatting>
  <conditionalFormatting sqref="B204:C205">
    <cfRule type="cellIs" dxfId="100" priority="12" stopIfTrue="1" operator="equal">
      <formula>0</formula>
    </cfRule>
  </conditionalFormatting>
  <conditionalFormatting sqref="E67:E110">
    <cfRule type="cellIs" dxfId="99" priority="10" stopIfTrue="1" operator="equal">
      <formula>0</formula>
    </cfRule>
  </conditionalFormatting>
  <conditionalFormatting sqref="E66 E386">
    <cfRule type="cellIs" dxfId="98" priority="9" stopIfTrue="1" operator="equal">
      <formula>0</formula>
    </cfRule>
  </conditionalFormatting>
  <conditionalFormatting sqref="E111:E112">
    <cfRule type="cellIs" dxfId="97" priority="8" stopIfTrue="1" operator="equal">
      <formula>0</formula>
    </cfRule>
  </conditionalFormatting>
  <conditionalFormatting sqref="E260:E261">
    <cfRule type="cellIs" dxfId="96" priority="7" stopIfTrue="1" operator="equal">
      <formula>0</formula>
    </cfRule>
  </conditionalFormatting>
  <conditionalFormatting sqref="E65">
    <cfRule type="cellIs" dxfId="95" priority="6" stopIfTrue="1" operator="equal">
      <formula>0</formula>
    </cfRule>
  </conditionalFormatting>
  <conditionalFormatting sqref="E38">
    <cfRule type="cellIs" dxfId="94" priority="5" stopIfTrue="1" operator="equal">
      <formula>0</formula>
    </cfRule>
  </conditionalFormatting>
  <conditionalFormatting sqref="E22">
    <cfRule type="cellIs" dxfId="93" priority="4" stopIfTrue="1" operator="equal">
      <formula>0</formula>
    </cfRule>
  </conditionalFormatting>
  <conditionalFormatting sqref="B306:C307">
    <cfRule type="cellIs" dxfId="92" priority="3" stopIfTrue="1" operator="equal">
      <formula>0</formula>
    </cfRule>
  </conditionalFormatting>
  <conditionalFormatting sqref="B308:C309 B311:C311">
    <cfRule type="cellIs" dxfId="91" priority="2" stopIfTrue="1" operator="equal">
      <formula>0</formula>
    </cfRule>
  </conditionalFormatting>
  <conditionalFormatting sqref="B310:C310">
    <cfRule type="cellIs" dxfId="90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63" fitToHeight="0" orientation="portrait" horizontalDpi="4294967294" r:id="rId1"/>
  <headerFooter alignWithMargins="0">
    <oddFooter>&amp;RStranica &amp;P od 6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K440"/>
  <sheetViews>
    <sheetView tabSelected="1" workbookViewId="0">
      <selection activeCell="B10" sqref="B10:G10"/>
    </sheetView>
  </sheetViews>
  <sheetFormatPr defaultColWidth="9.140625" defaultRowHeight="12.75" x14ac:dyDescent="0.2"/>
  <cols>
    <col min="1" max="1" width="11.28515625" style="107" customWidth="1"/>
    <col min="2" max="2" width="12.140625" style="107" customWidth="1"/>
    <col min="3" max="3" width="67.7109375" style="107" customWidth="1"/>
    <col min="4" max="6" width="15.5703125" style="75" customWidth="1"/>
    <col min="7" max="8" width="15.5703125" style="107" customWidth="1"/>
    <col min="9" max="9" width="12.7109375" style="107" bestFit="1" customWidth="1"/>
    <col min="10" max="10" width="14.42578125" style="107" bestFit="1" customWidth="1"/>
    <col min="11" max="16384" width="9.140625" style="107"/>
  </cols>
  <sheetData>
    <row r="1" spans="1:9" ht="15" customHeight="1" x14ac:dyDescent="0.2">
      <c r="A1" s="117" t="s">
        <v>28</v>
      </c>
      <c r="B1" s="117"/>
      <c r="C1" s="117"/>
      <c r="D1" s="74"/>
      <c r="E1" s="74"/>
      <c r="F1" s="74"/>
    </row>
    <row r="2" spans="1:9" ht="15" customHeight="1" x14ac:dyDescent="0.2">
      <c r="A2" s="118" t="s">
        <v>87</v>
      </c>
      <c r="B2" s="118"/>
      <c r="C2" s="118"/>
    </row>
    <row r="3" spans="1:9" ht="9" customHeight="1" x14ac:dyDescent="0.2">
      <c r="B3" s="31"/>
    </row>
    <row r="4" spans="1:9" ht="15" customHeight="1" x14ac:dyDescent="0.2">
      <c r="A4" s="24" t="s">
        <v>156</v>
      </c>
      <c r="B4" s="24"/>
    </row>
    <row r="5" spans="1:9" ht="15" customHeight="1" x14ac:dyDescent="0.2">
      <c r="A5" s="24" t="s">
        <v>196</v>
      </c>
      <c r="B5" s="24"/>
    </row>
    <row r="6" spans="1:9" ht="15" customHeight="1" x14ac:dyDescent="0.2">
      <c r="A6" s="24" t="s">
        <v>63</v>
      </c>
      <c r="B6" s="24" t="s">
        <v>195</v>
      </c>
    </row>
    <row r="7" spans="1:9" ht="15" customHeight="1" x14ac:dyDescent="0.2">
      <c r="B7" s="24"/>
    </row>
    <row r="9" spans="1:9" ht="45.75" customHeight="1" x14ac:dyDescent="0.2">
      <c r="B9" s="119" t="s">
        <v>155</v>
      </c>
      <c r="C9" s="119"/>
      <c r="D9" s="119"/>
      <c r="E9" s="119"/>
      <c r="F9" s="119"/>
      <c r="G9" s="119"/>
    </row>
    <row r="10" spans="1:9" ht="26.25" customHeight="1" x14ac:dyDescent="0.2">
      <c r="B10" s="120" t="s">
        <v>178</v>
      </c>
      <c r="C10" s="120"/>
      <c r="D10" s="120"/>
      <c r="E10" s="120"/>
      <c r="F10" s="120"/>
      <c r="G10" s="120"/>
    </row>
    <row r="11" spans="1:9" ht="26.25" customHeight="1" x14ac:dyDescent="0.2">
      <c r="B11" s="105"/>
      <c r="C11" s="105"/>
      <c r="D11" s="76"/>
      <c r="E11" s="76"/>
      <c r="F11" s="76"/>
      <c r="G11" s="105"/>
    </row>
    <row r="12" spans="1:9" x14ac:dyDescent="0.2">
      <c r="B12" s="117" t="s">
        <v>3</v>
      </c>
      <c r="C12" s="117"/>
      <c r="D12" s="117"/>
      <c r="E12" s="117"/>
      <c r="F12" s="117"/>
      <c r="G12" s="117"/>
    </row>
    <row r="13" spans="1:9" ht="12.75" customHeight="1" x14ac:dyDescent="0.2">
      <c r="B13" s="131" t="s">
        <v>175</v>
      </c>
      <c r="C13" s="131"/>
      <c r="D13" s="131"/>
      <c r="E13" s="131"/>
      <c r="F13" s="131"/>
      <c r="G13" s="131"/>
      <c r="H13" s="131"/>
    </row>
    <row r="14" spans="1:9" ht="12.75" customHeight="1" x14ac:dyDescent="0.2">
      <c r="B14" s="131" t="s">
        <v>159</v>
      </c>
      <c r="C14" s="131"/>
      <c r="D14" s="131"/>
      <c r="E14" s="131"/>
      <c r="F14" s="131"/>
      <c r="G14" s="131"/>
      <c r="H14" s="131"/>
    </row>
    <row r="15" spans="1:9" ht="12.75" customHeight="1" x14ac:dyDescent="0.2">
      <c r="B15" s="118" t="s">
        <v>160</v>
      </c>
      <c r="C15" s="118"/>
      <c r="D15" s="118"/>
      <c r="E15" s="118"/>
      <c r="F15" s="118"/>
      <c r="G15" s="118"/>
      <c r="H15" s="118"/>
    </row>
    <row r="16" spans="1:9" ht="12.75" customHeight="1" x14ac:dyDescent="0.2">
      <c r="B16" s="118" t="s">
        <v>176</v>
      </c>
      <c r="C16" s="118"/>
      <c r="D16" s="118"/>
      <c r="E16" s="118"/>
      <c r="F16" s="118"/>
      <c r="G16" s="118"/>
      <c r="H16" s="118"/>
      <c r="I16" s="100"/>
    </row>
    <row r="17" spans="1:8" ht="12.75" customHeight="1" x14ac:dyDescent="0.2">
      <c r="B17" s="118"/>
      <c r="C17" s="118"/>
      <c r="D17" s="118"/>
      <c r="E17" s="118"/>
      <c r="F17" s="118"/>
      <c r="G17" s="118"/>
      <c r="H17" s="118"/>
    </row>
    <row r="18" spans="1:8" ht="12.75" customHeight="1" x14ac:dyDescent="0.2">
      <c r="B18" s="103"/>
      <c r="C18" s="103"/>
      <c r="D18" s="103"/>
      <c r="E18" s="103"/>
      <c r="F18" s="103"/>
      <c r="G18" s="103"/>
      <c r="H18" s="103"/>
    </row>
    <row r="19" spans="1:8" ht="12.75" customHeight="1" x14ac:dyDescent="0.2">
      <c r="B19" s="104"/>
      <c r="C19" s="104"/>
      <c r="D19" s="77"/>
      <c r="E19" s="77"/>
      <c r="F19" s="77"/>
      <c r="G19" s="104"/>
    </row>
    <row r="20" spans="1:8" ht="12.75" customHeight="1" x14ac:dyDescent="0.2">
      <c r="A20" s="132" t="s">
        <v>72</v>
      </c>
      <c r="B20" s="132"/>
      <c r="C20" s="132"/>
      <c r="D20" s="132"/>
      <c r="E20" s="132"/>
      <c r="F20" s="132"/>
      <c r="G20" s="132"/>
    </row>
    <row r="21" spans="1:8" ht="12.75" customHeight="1" x14ac:dyDescent="0.2">
      <c r="A21" s="108"/>
      <c r="B21" s="108"/>
      <c r="C21" s="108"/>
      <c r="D21" s="78"/>
      <c r="E21" s="78"/>
      <c r="F21" s="78"/>
      <c r="G21" s="108"/>
    </row>
    <row r="22" spans="1:8" ht="25.5" x14ac:dyDescent="0.2">
      <c r="A22" s="108"/>
      <c r="B22" s="19" t="s">
        <v>86</v>
      </c>
      <c r="C22" s="5" t="s">
        <v>2</v>
      </c>
      <c r="D22" s="5" t="s">
        <v>150</v>
      </c>
      <c r="E22" s="5" t="s">
        <v>168</v>
      </c>
      <c r="F22" s="5" t="s">
        <v>179</v>
      </c>
      <c r="G22" s="5" t="s">
        <v>140</v>
      </c>
      <c r="H22" s="5" t="s">
        <v>151</v>
      </c>
    </row>
    <row r="23" spans="1:8" ht="12.75" customHeight="1" x14ac:dyDescent="0.2">
      <c r="B23" s="20"/>
      <c r="C23" s="20"/>
      <c r="D23" s="80"/>
      <c r="E23" s="80"/>
      <c r="F23" s="80"/>
      <c r="G23" s="20"/>
      <c r="H23" s="20"/>
    </row>
    <row r="24" spans="1:8" ht="16.5" customHeight="1" x14ac:dyDescent="0.2">
      <c r="B24" s="19" t="s">
        <v>55</v>
      </c>
      <c r="C24" s="21" t="s">
        <v>9</v>
      </c>
      <c r="D24" s="22">
        <f t="shared" ref="D24:H24" si="0">D40</f>
        <v>4384932.5</v>
      </c>
      <c r="E24" s="22">
        <f t="shared" si="0"/>
        <v>4677449.75</v>
      </c>
      <c r="F24" s="22">
        <f t="shared" ref="F24" si="1">F40</f>
        <v>4768777.8199999994</v>
      </c>
      <c r="G24" s="22">
        <f t="shared" si="0"/>
        <v>4272195</v>
      </c>
      <c r="H24" s="22">
        <f t="shared" si="0"/>
        <v>4272195</v>
      </c>
    </row>
    <row r="25" spans="1:8" ht="16.5" customHeight="1" x14ac:dyDescent="0.2">
      <c r="B25" s="19" t="s">
        <v>54</v>
      </c>
      <c r="C25" s="21" t="s">
        <v>79</v>
      </c>
      <c r="D25" s="23" t="s">
        <v>85</v>
      </c>
      <c r="E25" s="23" t="s">
        <v>85</v>
      </c>
      <c r="F25" s="23" t="s">
        <v>85</v>
      </c>
      <c r="G25" s="23" t="s">
        <v>85</v>
      </c>
      <c r="H25" s="23" t="s">
        <v>85</v>
      </c>
    </row>
    <row r="26" spans="1:8" s="18" customFormat="1" ht="16.5" customHeight="1" x14ac:dyDescent="0.2">
      <c r="B26" s="19" t="s">
        <v>53</v>
      </c>
      <c r="C26" s="21" t="s">
        <v>81</v>
      </c>
      <c r="D26" s="22">
        <f t="shared" ref="D26:H26" si="2">SUM(D24:D25)</f>
        <v>4384932.5</v>
      </c>
      <c r="E26" s="22">
        <f t="shared" ref="E26:F26" si="3">SUM(E24:E25)</f>
        <v>4677449.75</v>
      </c>
      <c r="F26" s="22">
        <f t="shared" si="3"/>
        <v>4768777.8199999994</v>
      </c>
      <c r="G26" s="22">
        <f t="shared" si="2"/>
        <v>4272195</v>
      </c>
      <c r="H26" s="22">
        <f t="shared" si="2"/>
        <v>4272195</v>
      </c>
    </row>
    <row r="27" spans="1:8" ht="16.5" customHeight="1" x14ac:dyDescent="0.2">
      <c r="B27" s="19" t="s">
        <v>73</v>
      </c>
      <c r="C27" s="21" t="s">
        <v>15</v>
      </c>
      <c r="D27" s="22">
        <f t="shared" ref="D27:H27" si="4">D67-D28</f>
        <v>4437432.5000000009</v>
      </c>
      <c r="E27" s="22">
        <f t="shared" si="4"/>
        <v>4729546.67</v>
      </c>
      <c r="F27" s="22">
        <f t="shared" ref="F27" si="5">F67-F28</f>
        <v>4887112.2400000012</v>
      </c>
      <c r="G27" s="22">
        <f t="shared" si="4"/>
        <v>4262195</v>
      </c>
      <c r="H27" s="22">
        <f t="shared" si="4"/>
        <v>4262195</v>
      </c>
    </row>
    <row r="28" spans="1:8" ht="16.5" customHeight="1" x14ac:dyDescent="0.2">
      <c r="B28" s="19" t="s">
        <v>74</v>
      </c>
      <c r="C28" s="21" t="s">
        <v>80</v>
      </c>
      <c r="D28" s="22">
        <f>D274+D350++D284+D370+D378+D384</f>
        <v>253500</v>
      </c>
      <c r="E28" s="22">
        <f>E274+E350++E284+E370+E378+E384</f>
        <v>276500</v>
      </c>
      <c r="F28" s="22">
        <f>F274+F350++F284+F342+F370+F378+F384</f>
        <v>210262.5</v>
      </c>
      <c r="G28" s="22">
        <f>G274+G350++G284+G370+G378+G384</f>
        <v>10000</v>
      </c>
      <c r="H28" s="22">
        <f>H274+H350++H284+H370+H378+H384</f>
        <v>10000</v>
      </c>
    </row>
    <row r="29" spans="1:8" s="18" customFormat="1" ht="16.5" customHeight="1" x14ac:dyDescent="0.2">
      <c r="B29" s="19" t="s">
        <v>75</v>
      </c>
      <c r="C29" s="21" t="s">
        <v>82</v>
      </c>
      <c r="D29" s="22">
        <f t="shared" ref="D29:E29" si="6">SUM(D27:D28)</f>
        <v>4690932.5000000009</v>
      </c>
      <c r="E29" s="22">
        <f t="shared" si="6"/>
        <v>5006046.67</v>
      </c>
      <c r="F29" s="22">
        <f t="shared" ref="F29" si="7">SUM(F27:F28)</f>
        <v>5097374.7400000012</v>
      </c>
      <c r="G29" s="22">
        <f t="shared" ref="G29:H29" si="8">SUM(G27:G28)</f>
        <v>4272195</v>
      </c>
      <c r="H29" s="22">
        <f t="shared" si="8"/>
        <v>4272195</v>
      </c>
    </row>
    <row r="30" spans="1:8" s="18" customFormat="1" ht="16.5" customHeight="1" x14ac:dyDescent="0.2">
      <c r="B30" s="19" t="s">
        <v>76</v>
      </c>
      <c r="C30" s="21" t="s">
        <v>83</v>
      </c>
      <c r="D30" s="22">
        <f t="shared" ref="D30:H30" si="9">D26-D29</f>
        <v>-306000.00000000093</v>
      </c>
      <c r="E30" s="22">
        <f t="shared" si="9"/>
        <v>-328596.91999999993</v>
      </c>
      <c r="F30" s="22">
        <f t="shared" ref="F30" si="10">F26-F29</f>
        <v>-328596.92000000179</v>
      </c>
      <c r="G30" s="22">
        <f t="shared" si="9"/>
        <v>0</v>
      </c>
      <c r="H30" s="22">
        <f t="shared" si="9"/>
        <v>0</v>
      </c>
    </row>
    <row r="31" spans="1:8" ht="16.5" customHeight="1" x14ac:dyDescent="0.2">
      <c r="B31" s="19" t="s">
        <v>77</v>
      </c>
      <c r="C31" s="21" t="s">
        <v>137</v>
      </c>
      <c r="D31" s="22">
        <v>306000</v>
      </c>
      <c r="E31" s="22">
        <v>328596.92</v>
      </c>
      <c r="F31" s="22">
        <v>328596.92</v>
      </c>
      <c r="G31" s="22">
        <f>E32</f>
        <v>0</v>
      </c>
      <c r="H31" s="22">
        <f>G32</f>
        <v>0</v>
      </c>
    </row>
    <row r="32" spans="1:8" s="18" customFormat="1" ht="16.5" customHeight="1" x14ac:dyDescent="0.2">
      <c r="B32" s="19" t="s">
        <v>78</v>
      </c>
      <c r="C32" s="21" t="s">
        <v>84</v>
      </c>
      <c r="D32" s="22">
        <f>SUM(D30:D31)</f>
        <v>-9.3132257461547852E-10</v>
      </c>
      <c r="E32" s="22">
        <f>SUM(E30:E31)</f>
        <v>0</v>
      </c>
      <c r="F32" s="22">
        <f>SUM(F30:F31)</f>
        <v>-1.8044374883174896E-9</v>
      </c>
      <c r="G32" s="22">
        <f>SUM(G30:G31)</f>
        <v>0</v>
      </c>
      <c r="H32" s="22">
        <f>SUM(H30:H31)</f>
        <v>0</v>
      </c>
    </row>
    <row r="33" spans="1:8" ht="14.25" x14ac:dyDescent="0.2">
      <c r="B33" s="16"/>
      <c r="C33" s="17"/>
      <c r="D33" s="81"/>
      <c r="E33" s="81"/>
      <c r="F33" s="81"/>
      <c r="G33" s="16"/>
    </row>
    <row r="34" spans="1:8" ht="12.75" customHeight="1" x14ac:dyDescent="0.2">
      <c r="B34" s="16"/>
      <c r="C34" s="17"/>
      <c r="D34" s="81"/>
      <c r="E34" s="81"/>
      <c r="F34" s="81"/>
      <c r="G34" s="16"/>
    </row>
    <row r="35" spans="1:8" ht="12.75" customHeight="1" x14ac:dyDescent="0.2">
      <c r="B35" s="16"/>
      <c r="C35" s="16"/>
      <c r="D35" s="81"/>
      <c r="E35" s="81"/>
      <c r="F35" s="81"/>
      <c r="G35" s="16"/>
    </row>
    <row r="36" spans="1:8" ht="19.5" customHeight="1" x14ac:dyDescent="0.2">
      <c r="A36" s="132" t="s">
        <v>29</v>
      </c>
      <c r="B36" s="132"/>
      <c r="C36" s="132"/>
      <c r="D36" s="132"/>
      <c r="E36" s="132"/>
      <c r="F36" s="132"/>
      <c r="G36" s="111"/>
    </row>
    <row r="37" spans="1:8" x14ac:dyDescent="0.2">
      <c r="B37" s="133" t="s">
        <v>1</v>
      </c>
      <c r="C37" s="134"/>
      <c r="D37" s="134"/>
      <c r="E37" s="134"/>
      <c r="F37" s="134"/>
      <c r="G37" s="112"/>
      <c r="H37" s="53"/>
    </row>
    <row r="38" spans="1:8" ht="25.5" x14ac:dyDescent="0.2">
      <c r="A38" s="32"/>
      <c r="B38" s="4" t="s">
        <v>4</v>
      </c>
      <c r="C38" s="4" t="s">
        <v>2</v>
      </c>
      <c r="D38" s="5" t="s">
        <v>150</v>
      </c>
      <c r="E38" s="5" t="s">
        <v>168</v>
      </c>
      <c r="F38" s="5" t="s">
        <v>179</v>
      </c>
      <c r="G38" s="5" t="s">
        <v>140</v>
      </c>
      <c r="H38" s="5" t="s">
        <v>151</v>
      </c>
    </row>
    <row r="39" spans="1:8" x14ac:dyDescent="0.2">
      <c r="A39" s="32"/>
      <c r="B39" s="4"/>
      <c r="C39" s="4"/>
      <c r="D39" s="79"/>
      <c r="E39" s="79"/>
      <c r="F39" s="79"/>
      <c r="G39" s="5"/>
      <c r="H39" s="5"/>
    </row>
    <row r="40" spans="1:8" x14ac:dyDescent="0.2">
      <c r="A40" s="32"/>
      <c r="B40" s="4">
        <v>6</v>
      </c>
      <c r="C40" s="4" t="s">
        <v>9</v>
      </c>
      <c r="D40" s="1">
        <f>SUM(D42+D48+D51+D54+D58)</f>
        <v>4384932.5</v>
      </c>
      <c r="E40" s="1">
        <f>SUM(E42+E48+E51+E54+E58)</f>
        <v>4677449.75</v>
      </c>
      <c r="F40" s="1">
        <f>SUM(F42+F48+F51+F54+F58)</f>
        <v>4768777.8199999994</v>
      </c>
      <c r="G40" s="1">
        <f>SUM(G42:G58)</f>
        <v>4272195</v>
      </c>
      <c r="H40" s="1">
        <f>SUM(H42:H58)</f>
        <v>4272195</v>
      </c>
    </row>
    <row r="41" spans="1:8" x14ac:dyDescent="0.2">
      <c r="A41" s="32"/>
      <c r="B41" s="4"/>
      <c r="C41" s="4"/>
      <c r="D41" s="1"/>
      <c r="E41" s="1"/>
      <c r="F41" s="1"/>
      <c r="G41" s="1"/>
      <c r="H41" s="1"/>
    </row>
    <row r="42" spans="1:8" ht="15" customHeight="1" x14ac:dyDescent="0.2">
      <c r="A42" s="32"/>
      <c r="B42" s="4">
        <v>63</v>
      </c>
      <c r="C42" s="4" t="s">
        <v>67</v>
      </c>
      <c r="D42" s="1">
        <f>SUM(D43:D46)</f>
        <v>3543886.86</v>
      </c>
      <c r="E42" s="1">
        <f>SUM(E43:E46)</f>
        <v>3639650</v>
      </c>
      <c r="F42" s="1">
        <f>SUM(F43:F46)</f>
        <v>3593918.03</v>
      </c>
      <c r="G42" s="1">
        <f>G73+G77+G154+G160+G165+G169+G175+G179+G195+G201+G206+G220+G229+G233+G280+G282+G307+G314+G330+G356+G368+G374+G378+G384</f>
        <v>3410650</v>
      </c>
      <c r="H42" s="1">
        <f>H73+H77+H154+H160+H165+H169+H175+H179+H195+H201+H206+H220+H229+H233+H280+H282+H307+H314+H330+H356+H368+H374+H378+H384</f>
        <v>3410650</v>
      </c>
    </row>
    <row r="43" spans="1:8" ht="15" customHeight="1" x14ac:dyDescent="0.2">
      <c r="A43" s="32"/>
      <c r="B43" s="6">
        <v>634</v>
      </c>
      <c r="C43" s="6" t="s">
        <v>124</v>
      </c>
      <c r="D43" s="28">
        <f>D307+D314</f>
        <v>13000</v>
      </c>
      <c r="E43" s="28">
        <f>E307+E314</f>
        <v>13000</v>
      </c>
      <c r="F43" s="28">
        <f>F307+F314</f>
        <v>11236</v>
      </c>
      <c r="G43" s="28"/>
      <c r="H43" s="28"/>
    </row>
    <row r="44" spans="1:8" x14ac:dyDescent="0.2">
      <c r="A44" s="32"/>
      <c r="B44" s="6">
        <v>636</v>
      </c>
      <c r="C44" s="6" t="s">
        <v>68</v>
      </c>
      <c r="D44" s="28">
        <f>D154+D159+D164+D174+D194+D200+D205+D210+D214+D219+D330+D356+D384</f>
        <v>166400</v>
      </c>
      <c r="E44" s="28">
        <f>E154+E159+E164+E174+E194+E200+E205+E210+E214+E219+E330+E356+E384</f>
        <v>186400</v>
      </c>
      <c r="F44" s="28">
        <f>F154+F159+F164+F174+F194+F200+F205+F210+F214+F219+F330+F356+F384</f>
        <v>191182.03</v>
      </c>
      <c r="G44" s="1"/>
      <c r="H44" s="1"/>
    </row>
    <row r="45" spans="1:8" x14ac:dyDescent="0.2">
      <c r="A45" s="32"/>
      <c r="B45" s="6">
        <v>636</v>
      </c>
      <c r="C45" s="6" t="s">
        <v>134</v>
      </c>
      <c r="D45" s="28">
        <f>D72+D279+D282+D374+D368+D378</f>
        <v>3247250</v>
      </c>
      <c r="E45" s="99">
        <f>E72+E279+E282+E374+E368+E378</f>
        <v>3376750</v>
      </c>
      <c r="F45" s="99">
        <f>F72+F279+F282+F374+F368+F378</f>
        <v>3391500</v>
      </c>
      <c r="G45" s="1"/>
      <c r="H45" s="1"/>
    </row>
    <row r="46" spans="1:8" x14ac:dyDescent="0.2">
      <c r="A46" s="32"/>
      <c r="B46" s="6">
        <v>638</v>
      </c>
      <c r="C46" s="6" t="s">
        <v>69</v>
      </c>
      <c r="D46" s="28">
        <f>D228+D392+D402</f>
        <v>117236.86</v>
      </c>
      <c r="E46" s="99">
        <f>E228+E392+E402</f>
        <v>63500</v>
      </c>
      <c r="F46" s="99">
        <f>F228</f>
        <v>0</v>
      </c>
      <c r="G46" s="1"/>
      <c r="H46" s="1"/>
    </row>
    <row r="47" spans="1:8" x14ac:dyDescent="0.2">
      <c r="A47" s="32"/>
      <c r="B47" s="4"/>
      <c r="C47" s="4"/>
      <c r="D47" s="28"/>
      <c r="E47" s="28"/>
      <c r="F47" s="28"/>
      <c r="G47" s="33"/>
      <c r="H47" s="33"/>
    </row>
    <row r="48" spans="1:8" x14ac:dyDescent="0.2">
      <c r="A48" s="32"/>
      <c r="B48" s="4">
        <v>64</v>
      </c>
      <c r="C48" s="4" t="s">
        <v>11</v>
      </c>
      <c r="D48" s="1">
        <f>D49</f>
        <v>150</v>
      </c>
      <c r="E48" s="1">
        <f>E49</f>
        <v>150</v>
      </c>
      <c r="F48" s="1">
        <f>F49</f>
        <v>150</v>
      </c>
      <c r="G48" s="1">
        <v>150</v>
      </c>
      <c r="H48" s="1">
        <f>G48</f>
        <v>150</v>
      </c>
    </row>
    <row r="49" spans="1:11" x14ac:dyDescent="0.2">
      <c r="A49" s="32"/>
      <c r="B49" s="6">
        <v>641</v>
      </c>
      <c r="C49" s="6" t="s">
        <v>23</v>
      </c>
      <c r="D49" s="28">
        <v>150</v>
      </c>
      <c r="E49" s="28">
        <v>150</v>
      </c>
      <c r="F49" s="28">
        <v>150</v>
      </c>
      <c r="G49" s="28"/>
      <c r="H49" s="28"/>
    </row>
    <row r="50" spans="1:11" x14ac:dyDescent="0.2">
      <c r="A50" s="32"/>
      <c r="B50" s="6"/>
      <c r="C50" s="6"/>
      <c r="D50" s="28"/>
      <c r="E50" s="28"/>
      <c r="F50" s="28"/>
      <c r="G50" s="28"/>
      <c r="H50" s="28"/>
    </row>
    <row r="51" spans="1:11" x14ac:dyDescent="0.2">
      <c r="A51" s="32"/>
      <c r="B51" s="4">
        <v>65</v>
      </c>
      <c r="C51" s="4" t="s">
        <v>71</v>
      </c>
      <c r="D51" s="1">
        <f>D52</f>
        <v>132600</v>
      </c>
      <c r="E51" s="1">
        <f>E52</f>
        <v>132600</v>
      </c>
      <c r="F51" s="1">
        <f>F52</f>
        <v>154000</v>
      </c>
      <c r="G51" s="1">
        <f>G185+G189+G290</f>
        <v>132600</v>
      </c>
      <c r="H51" s="1">
        <f>H185+H189+H290</f>
        <v>132600</v>
      </c>
    </row>
    <row r="52" spans="1:11" ht="14.25" customHeight="1" x14ac:dyDescent="0.2">
      <c r="A52" s="32"/>
      <c r="B52" s="6">
        <v>652</v>
      </c>
      <c r="C52" s="6" t="s">
        <v>22</v>
      </c>
      <c r="D52" s="28">
        <f>D290+D184</f>
        <v>132600</v>
      </c>
      <c r="E52" s="28">
        <f>E290+E184</f>
        <v>132600</v>
      </c>
      <c r="F52" s="28">
        <f>F290+F184</f>
        <v>154000</v>
      </c>
      <c r="G52" s="28"/>
      <c r="H52" s="28"/>
    </row>
    <row r="53" spans="1:11" x14ac:dyDescent="0.2">
      <c r="A53" s="32"/>
      <c r="B53" s="6"/>
      <c r="C53" s="6"/>
      <c r="D53" s="28"/>
      <c r="E53" s="28"/>
      <c r="F53" s="28"/>
      <c r="G53" s="28"/>
      <c r="H53" s="28"/>
    </row>
    <row r="54" spans="1:11" x14ac:dyDescent="0.2">
      <c r="A54" s="32"/>
      <c r="B54" s="4">
        <v>66</v>
      </c>
      <c r="C54" s="4" t="s">
        <v>70</v>
      </c>
      <c r="D54" s="1">
        <f>SUM(D55:D56)</f>
        <v>69850</v>
      </c>
      <c r="E54" s="1">
        <f>SUM(E55:E56)</f>
        <v>71700</v>
      </c>
      <c r="F54" s="1">
        <f>SUM(F55:F56)</f>
        <v>61700</v>
      </c>
      <c r="G54" s="1">
        <v>90350</v>
      </c>
      <c r="H54" s="1">
        <f>G54</f>
        <v>90350</v>
      </c>
    </row>
    <row r="55" spans="1:11" x14ac:dyDescent="0.2">
      <c r="A55" s="32"/>
      <c r="B55" s="6">
        <v>661</v>
      </c>
      <c r="C55" s="6" t="s">
        <v>66</v>
      </c>
      <c r="D55" s="28">
        <v>69850</v>
      </c>
      <c r="E55" s="28">
        <v>71700</v>
      </c>
      <c r="F55" s="99">
        <v>61700</v>
      </c>
      <c r="G55" s="1"/>
      <c r="H55" s="1"/>
    </row>
    <row r="56" spans="1:11" x14ac:dyDescent="0.2">
      <c r="A56" s="32"/>
      <c r="B56" s="6">
        <v>663</v>
      </c>
      <c r="C56" s="6" t="s">
        <v>119</v>
      </c>
      <c r="D56" s="28">
        <v>0</v>
      </c>
      <c r="E56" s="28">
        <v>0</v>
      </c>
      <c r="F56" s="28">
        <v>0</v>
      </c>
      <c r="G56" s="1"/>
      <c r="H56" s="1"/>
    </row>
    <row r="57" spans="1:11" x14ac:dyDescent="0.2">
      <c r="A57" s="32"/>
      <c r="B57" s="6"/>
      <c r="C57" s="6"/>
      <c r="D57" s="28"/>
      <c r="E57" s="28"/>
      <c r="F57" s="28"/>
      <c r="G57" s="1"/>
      <c r="H57" s="1"/>
    </row>
    <row r="58" spans="1:11" x14ac:dyDescent="0.2">
      <c r="A58" s="32"/>
      <c r="B58" s="4">
        <v>67</v>
      </c>
      <c r="C58" s="4" t="s">
        <v>10</v>
      </c>
      <c r="D58" s="1">
        <f>SUM(D59:D59)</f>
        <v>638445.64</v>
      </c>
      <c r="E58" s="1">
        <f>SUM(E59:E59)</f>
        <v>833349.75</v>
      </c>
      <c r="F58" s="1">
        <f>SUM(F59:F59)</f>
        <v>959009.78999999992</v>
      </c>
      <c r="G58" s="1">
        <f>G97+G102+G107+G118+G122+G144+G239</f>
        <v>638445</v>
      </c>
      <c r="H58" s="1">
        <f>H97+H102+H107+H118+H122+H144+H239</f>
        <v>638445</v>
      </c>
    </row>
    <row r="59" spans="1:11" x14ac:dyDescent="0.2">
      <c r="A59" s="32"/>
      <c r="B59" s="6">
        <v>671</v>
      </c>
      <c r="C59" s="6" t="s">
        <v>113</v>
      </c>
      <c r="D59" s="28">
        <f>D96+D107+D117+D127+D143+D148+D238+D336+D244+D250+D362</f>
        <v>638445.64</v>
      </c>
      <c r="E59" s="99">
        <f>E96+E107+E117+E127+E143+E148+E238+E336+E244+E250+E320+E362</f>
        <v>833349.75</v>
      </c>
      <c r="F59" s="99">
        <f>F96+F107+F117+F127+F133+F143+F148+F238+F336+F244+F250+F320+F342+F362+F392+F402+F412+F422</f>
        <v>959009.78999999992</v>
      </c>
      <c r="G59" s="28"/>
      <c r="H59" s="28"/>
      <c r="K59" s="34"/>
    </row>
    <row r="60" spans="1:11" x14ac:dyDescent="0.2">
      <c r="A60" s="32"/>
      <c r="B60" s="35"/>
      <c r="C60" s="36"/>
      <c r="D60" s="28"/>
      <c r="E60" s="28"/>
      <c r="F60" s="28"/>
      <c r="G60" s="1"/>
      <c r="H60" s="1"/>
    </row>
    <row r="61" spans="1:11" ht="12.75" customHeight="1" x14ac:dyDescent="0.2">
      <c r="A61" s="32"/>
      <c r="B61" s="135" t="s">
        <v>8</v>
      </c>
      <c r="C61" s="136"/>
      <c r="D61" s="1">
        <f>D40</f>
        <v>4384932.5</v>
      </c>
      <c r="E61" s="1">
        <f>E40</f>
        <v>4677449.75</v>
      </c>
      <c r="F61" s="1">
        <f>F40</f>
        <v>4768777.8199999994</v>
      </c>
      <c r="G61" s="1">
        <f>SUM(G42:G59)</f>
        <v>4272195</v>
      </c>
      <c r="H61" s="1">
        <f>SUM(H42:H59)</f>
        <v>4272195</v>
      </c>
      <c r="J61" s="37"/>
      <c r="K61" s="37"/>
    </row>
    <row r="62" spans="1:11" ht="12.75" customHeight="1" x14ac:dyDescent="0.2">
      <c r="A62" s="32"/>
      <c r="B62" s="7"/>
      <c r="C62" s="7"/>
      <c r="D62" s="82"/>
      <c r="E62" s="82"/>
      <c r="F62" s="82"/>
      <c r="G62" s="3"/>
      <c r="J62" s="37"/>
    </row>
    <row r="63" spans="1:11" ht="24.75" customHeight="1" x14ac:dyDescent="0.2">
      <c r="A63" s="137" t="s">
        <v>5</v>
      </c>
      <c r="B63" s="137"/>
      <c r="C63" s="137"/>
      <c r="D63" s="137"/>
      <c r="E63" s="137"/>
      <c r="F63" s="137"/>
      <c r="G63" s="114"/>
      <c r="H63" s="37"/>
      <c r="I63" s="37"/>
    </row>
    <row r="64" spans="1:11" x14ac:dyDescent="0.2">
      <c r="A64" s="32"/>
      <c r="B64" s="138" t="s">
        <v>7</v>
      </c>
      <c r="C64" s="139"/>
      <c r="D64" s="139"/>
      <c r="E64" s="139"/>
      <c r="F64" s="139"/>
      <c r="G64" s="113"/>
      <c r="H64" s="53"/>
    </row>
    <row r="65" spans="1:11" ht="25.5" x14ac:dyDescent="0.2">
      <c r="A65" s="4" t="s">
        <v>24</v>
      </c>
      <c r="B65" s="4" t="s">
        <v>4</v>
      </c>
      <c r="C65" s="4" t="s">
        <v>6</v>
      </c>
      <c r="D65" s="5" t="s">
        <v>150</v>
      </c>
      <c r="E65" s="5" t="s">
        <v>168</v>
      </c>
      <c r="F65" s="5" t="s">
        <v>179</v>
      </c>
      <c r="G65" s="5" t="s">
        <v>140</v>
      </c>
      <c r="H65" s="5" t="s">
        <v>151</v>
      </c>
      <c r="J65" s="37"/>
    </row>
    <row r="66" spans="1:11" x14ac:dyDescent="0.2">
      <c r="A66" s="4"/>
      <c r="B66" s="101"/>
      <c r="C66" s="102"/>
      <c r="D66" s="79"/>
      <c r="E66" s="79"/>
      <c r="F66" s="79"/>
      <c r="G66" s="5"/>
      <c r="H66" s="5"/>
      <c r="J66" s="37"/>
    </row>
    <row r="67" spans="1:11" x14ac:dyDescent="0.2">
      <c r="A67" s="4"/>
      <c r="B67" s="101"/>
      <c r="C67" s="14" t="s">
        <v>15</v>
      </c>
      <c r="D67" s="46">
        <f>SUM(D72+D83+D96+D107+D117+D127+D143+D148+D154+D159+D164+D174+D184+D194+D200+D205+D210+D214+D219+D228+D238+D336+D244+D250+D262+D274+D279+D282+D290+D296+D300+D307+D315+D330+D349+D356+D362+D368+D374+D378+D384+D392+D402)</f>
        <v>4690932.5000000009</v>
      </c>
      <c r="E67" s="46">
        <f>SUM(E72+E83+E96+E107+E117+E127+E143+E148+E154+E159+E164+E174+E184+E194+E200+E205+E210+E214+E219+E228+E238+E336+E244+E250+E262+E274+E279+E282+E290+E296+E300+E307+E315+E320+E330+E349+E356+E362+E368+E374+E378+E384+E392+E402)</f>
        <v>5006046.67</v>
      </c>
      <c r="F67" s="46">
        <f>SUM(F72+F83+F96+F107+F117+F127+F133+F143+F148+F154+F159+F164+F174+F184+F194+F200+F205+F210+F214+F219+F228+F238+F336+F244+F250+F262+F271+F279+F282+F290+F296+F300+F307+F315+F320+F330+F342+F349+F356+F362+F368+F374+F378+F384+F392+F402+F412+F422)</f>
        <v>5097374.7400000012</v>
      </c>
      <c r="G67" s="46">
        <f>SUM(G72+G83+G96+G107+G117+G127+G143+G148+G154+G159+G164+G174+G184+G194+G200+G205+G219+G228+G238+G336+G244+G250+G262+G274+G280+G282+G290+G307+G315+G330+G349+G356+G362+G368+G374+G378+G384)</f>
        <v>4272195</v>
      </c>
      <c r="H67" s="46">
        <f>SUM(H72+H83+H96+H107+H117+H127+H143+H148+H154+H159+H164+H174+H184+H194+H200+H205+H219+H228+H238+H336+H244+H250+H262+H274+H280+H282+H290+H307+H315+H330+H349+H356+H362+H368+H374+H378+H384)</f>
        <v>4272195</v>
      </c>
      <c r="J67" s="37"/>
    </row>
    <row r="68" spans="1:11" x14ac:dyDescent="0.2">
      <c r="A68" s="4"/>
      <c r="B68" s="101"/>
      <c r="C68" s="102"/>
      <c r="D68" s="84"/>
      <c r="E68" s="84"/>
      <c r="F68" s="84"/>
      <c r="G68" s="54"/>
      <c r="H68" s="54"/>
      <c r="J68" s="37"/>
    </row>
    <row r="69" spans="1:11" x14ac:dyDescent="0.2">
      <c r="A69" s="15" t="s">
        <v>55</v>
      </c>
      <c r="B69" s="121" t="s">
        <v>12</v>
      </c>
      <c r="C69" s="122"/>
      <c r="D69" s="83"/>
      <c r="E69" s="83"/>
      <c r="F69" s="83"/>
      <c r="G69" s="54"/>
      <c r="H69" s="54"/>
    </row>
    <row r="70" spans="1:11" x14ac:dyDescent="0.2">
      <c r="A70" s="8" t="s">
        <v>92</v>
      </c>
      <c r="B70" s="115" t="s">
        <v>147</v>
      </c>
      <c r="C70" s="116"/>
      <c r="D70" s="83"/>
      <c r="E70" s="83"/>
      <c r="F70" s="83"/>
      <c r="G70" s="54"/>
      <c r="H70" s="54"/>
    </row>
    <row r="71" spans="1:11" ht="15" customHeight="1" x14ac:dyDescent="0.2">
      <c r="A71" s="38" t="s">
        <v>143</v>
      </c>
      <c r="B71" s="115" t="s">
        <v>144</v>
      </c>
      <c r="C71" s="116"/>
      <c r="D71" s="83"/>
      <c r="E71" s="83"/>
      <c r="F71" s="83"/>
      <c r="G71" s="54"/>
      <c r="H71" s="54"/>
      <c r="K71" s="37"/>
    </row>
    <row r="72" spans="1:11" ht="15" customHeight="1" x14ac:dyDescent="0.2">
      <c r="A72" s="8"/>
      <c r="B72" s="4">
        <v>3</v>
      </c>
      <c r="C72" s="102" t="s">
        <v>15</v>
      </c>
      <c r="D72" s="46">
        <f t="shared" ref="D72:H72" si="11">D73+D77</f>
        <v>3155750</v>
      </c>
      <c r="E72" s="46">
        <f t="shared" si="11"/>
        <v>3310250</v>
      </c>
      <c r="F72" s="46">
        <f t="shared" ref="F72" si="12">F73+F77</f>
        <v>3330000</v>
      </c>
      <c r="G72" s="46">
        <f t="shared" si="11"/>
        <v>3155750</v>
      </c>
      <c r="H72" s="46">
        <f t="shared" si="11"/>
        <v>3155750</v>
      </c>
      <c r="K72" s="37"/>
    </row>
    <row r="73" spans="1:11" ht="15" customHeight="1" x14ac:dyDescent="0.2">
      <c r="A73" s="8"/>
      <c r="B73" s="4">
        <v>31</v>
      </c>
      <c r="C73" s="4" t="s">
        <v>25</v>
      </c>
      <c r="D73" s="46">
        <f>SUM(D74:D76)</f>
        <v>3003750</v>
      </c>
      <c r="E73" s="46">
        <f>SUM(E74:E76)</f>
        <v>3095250</v>
      </c>
      <c r="F73" s="46">
        <f>SUM(F74:F76)</f>
        <v>3105000</v>
      </c>
      <c r="G73" s="46">
        <v>3003750</v>
      </c>
      <c r="H73" s="46">
        <f>G73</f>
        <v>3003750</v>
      </c>
      <c r="J73" s="37"/>
    </row>
    <row r="74" spans="1:11" x14ac:dyDescent="0.2">
      <c r="A74" s="8"/>
      <c r="B74" s="39">
        <v>311</v>
      </c>
      <c r="C74" s="30" t="s">
        <v>14</v>
      </c>
      <c r="D74" s="55">
        <v>2485000</v>
      </c>
      <c r="E74" s="70">
        <v>2560000</v>
      </c>
      <c r="F74" s="55">
        <v>2560000</v>
      </c>
      <c r="G74" s="55"/>
      <c r="H74" s="55"/>
      <c r="J74" s="37"/>
      <c r="K74" s="37"/>
    </row>
    <row r="75" spans="1:11" x14ac:dyDescent="0.2">
      <c r="A75" s="8"/>
      <c r="B75" s="39">
        <v>312</v>
      </c>
      <c r="C75" s="30" t="s">
        <v>103</v>
      </c>
      <c r="D75" s="55">
        <v>114500</v>
      </c>
      <c r="E75" s="55">
        <v>114500</v>
      </c>
      <c r="F75" s="70">
        <v>124250</v>
      </c>
      <c r="G75" s="55"/>
      <c r="H75" s="55"/>
    </row>
    <row r="76" spans="1:11" x14ac:dyDescent="0.2">
      <c r="A76" s="8"/>
      <c r="B76" s="39">
        <v>313</v>
      </c>
      <c r="C76" s="30" t="s">
        <v>26</v>
      </c>
      <c r="D76" s="55">
        <v>404250</v>
      </c>
      <c r="E76" s="70">
        <v>420750</v>
      </c>
      <c r="F76" s="55">
        <v>420750</v>
      </c>
      <c r="G76" s="55"/>
      <c r="H76" s="55"/>
    </row>
    <row r="77" spans="1:11" x14ac:dyDescent="0.2">
      <c r="A77" s="8"/>
      <c r="B77" s="40">
        <v>32</v>
      </c>
      <c r="C77" s="41" t="s">
        <v>16</v>
      </c>
      <c r="D77" s="46">
        <f>SUM(D78:D79)</f>
        <v>152000</v>
      </c>
      <c r="E77" s="46">
        <f>SUM(E78:E79)</f>
        <v>215000</v>
      </c>
      <c r="F77" s="46">
        <f>SUM(F78:F79)</f>
        <v>225000</v>
      </c>
      <c r="G77" s="46">
        <v>152000</v>
      </c>
      <c r="H77" s="46">
        <f>G77</f>
        <v>152000</v>
      </c>
    </row>
    <row r="78" spans="1:11" x14ac:dyDescent="0.2">
      <c r="A78" s="8"/>
      <c r="B78" s="39">
        <v>321</v>
      </c>
      <c r="C78" s="30" t="s">
        <v>27</v>
      </c>
      <c r="D78" s="55">
        <v>140000</v>
      </c>
      <c r="E78" s="70">
        <v>170000</v>
      </c>
      <c r="F78" s="70">
        <v>210000</v>
      </c>
      <c r="G78" s="55"/>
      <c r="H78" s="55"/>
    </row>
    <row r="79" spans="1:11" x14ac:dyDescent="0.2">
      <c r="A79" s="8"/>
      <c r="B79" s="26">
        <v>329</v>
      </c>
      <c r="C79" s="27" t="s">
        <v>13</v>
      </c>
      <c r="D79" s="55">
        <v>12000</v>
      </c>
      <c r="E79" s="70">
        <v>45000</v>
      </c>
      <c r="F79" s="70">
        <v>15000</v>
      </c>
      <c r="G79" s="55"/>
      <c r="H79" s="55"/>
    </row>
    <row r="80" spans="1:11" x14ac:dyDescent="0.2">
      <c r="A80" s="8"/>
      <c r="B80" s="26"/>
      <c r="C80" s="27"/>
      <c r="D80" s="55"/>
      <c r="E80" s="55"/>
      <c r="F80" s="110"/>
      <c r="G80" s="55"/>
      <c r="H80" s="55"/>
    </row>
    <row r="81" spans="1:10" x14ac:dyDescent="0.2">
      <c r="A81" s="8" t="s">
        <v>145</v>
      </c>
      <c r="B81" s="115" t="s">
        <v>146</v>
      </c>
      <c r="C81" s="116"/>
      <c r="D81" s="55"/>
      <c r="E81" s="55"/>
      <c r="F81" s="110"/>
      <c r="G81" s="55"/>
      <c r="H81" s="55"/>
    </row>
    <row r="82" spans="1:10" x14ac:dyDescent="0.2">
      <c r="A82" s="38" t="s">
        <v>143</v>
      </c>
      <c r="B82" s="115" t="s">
        <v>144</v>
      </c>
      <c r="C82" s="116"/>
      <c r="D82" s="55"/>
      <c r="E82" s="55"/>
      <c r="F82" s="110"/>
      <c r="G82" s="55"/>
      <c r="H82" s="55"/>
    </row>
    <row r="83" spans="1:10" x14ac:dyDescent="0.2">
      <c r="A83" s="8"/>
      <c r="B83" s="4">
        <v>3</v>
      </c>
      <c r="C83" s="102" t="s">
        <v>15</v>
      </c>
      <c r="D83" s="46">
        <f t="shared" ref="D83:G83" si="13">D84+D88</f>
        <v>73500</v>
      </c>
      <c r="E83" s="46">
        <f t="shared" si="13"/>
        <v>83746.92</v>
      </c>
      <c r="F83" s="46">
        <f t="shared" ref="F83" si="14">F84+F88</f>
        <v>83746.92</v>
      </c>
      <c r="G83" s="46">
        <f t="shared" si="13"/>
        <v>0</v>
      </c>
      <c r="H83" s="55"/>
    </row>
    <row r="84" spans="1:10" x14ac:dyDescent="0.2">
      <c r="A84" s="8"/>
      <c r="B84" s="4">
        <v>31</v>
      </c>
      <c r="C84" s="4" t="s">
        <v>25</v>
      </c>
      <c r="D84" s="46">
        <f>SUM(D85:D87)</f>
        <v>69000</v>
      </c>
      <c r="E84" s="46">
        <f>SUM(E85:E87)</f>
        <v>80000</v>
      </c>
      <c r="F84" s="46">
        <f>SUM(F85:F87)</f>
        <v>80000</v>
      </c>
      <c r="G84" s="46">
        <v>0</v>
      </c>
      <c r="H84" s="55"/>
      <c r="J84" s="37"/>
    </row>
    <row r="85" spans="1:10" x14ac:dyDescent="0.2">
      <c r="A85" s="8"/>
      <c r="B85" s="39">
        <v>311</v>
      </c>
      <c r="C85" s="30" t="s">
        <v>14</v>
      </c>
      <c r="D85" s="55">
        <v>59227.47</v>
      </c>
      <c r="E85" s="70">
        <v>68669.53</v>
      </c>
      <c r="F85" s="55">
        <v>68669.53</v>
      </c>
      <c r="G85" s="55"/>
      <c r="H85" s="55"/>
    </row>
    <row r="86" spans="1:10" x14ac:dyDescent="0.2">
      <c r="A86" s="8"/>
      <c r="B86" s="39">
        <v>312</v>
      </c>
      <c r="C86" s="30" t="s">
        <v>103</v>
      </c>
      <c r="D86" s="55"/>
      <c r="E86" s="55"/>
      <c r="F86" s="55"/>
      <c r="G86" s="55"/>
      <c r="H86" s="55"/>
    </row>
    <row r="87" spans="1:10" x14ac:dyDescent="0.2">
      <c r="A87" s="8"/>
      <c r="B87" s="39">
        <v>313</v>
      </c>
      <c r="C87" s="30" t="s">
        <v>26</v>
      </c>
      <c r="D87" s="55">
        <v>9772.5300000000007</v>
      </c>
      <c r="E87" s="70">
        <v>11330.47</v>
      </c>
      <c r="F87" s="55">
        <v>11330.47</v>
      </c>
      <c r="G87" s="55"/>
      <c r="H87" s="55"/>
    </row>
    <row r="88" spans="1:10" x14ac:dyDescent="0.2">
      <c r="A88" s="8"/>
      <c r="B88" s="40">
        <v>32</v>
      </c>
      <c r="C88" s="41" t="s">
        <v>16</v>
      </c>
      <c r="D88" s="46">
        <f>SUM(D89:D90)</f>
        <v>4500</v>
      </c>
      <c r="E88" s="46">
        <f>SUM(E89:E90)</f>
        <v>3746.92</v>
      </c>
      <c r="F88" s="46">
        <f>SUM(F89:F90)</f>
        <v>3746.92</v>
      </c>
      <c r="G88" s="46">
        <v>0</v>
      </c>
      <c r="H88" s="55"/>
    </row>
    <row r="89" spans="1:10" x14ac:dyDescent="0.2">
      <c r="A89" s="8"/>
      <c r="B89" s="39">
        <v>321</v>
      </c>
      <c r="C89" s="30" t="s">
        <v>27</v>
      </c>
      <c r="D89" s="55">
        <v>4500</v>
      </c>
      <c r="E89" s="70">
        <v>3746.92</v>
      </c>
      <c r="F89" s="55">
        <v>3746.92</v>
      </c>
      <c r="G89" s="70"/>
      <c r="H89" s="55"/>
    </row>
    <row r="90" spans="1:10" x14ac:dyDescent="0.2">
      <c r="A90" s="8"/>
      <c r="B90" s="26"/>
      <c r="C90" s="27"/>
      <c r="D90" s="85"/>
      <c r="E90" s="85"/>
      <c r="F90" s="110"/>
      <c r="G90" s="55"/>
      <c r="H90" s="55"/>
    </row>
    <row r="91" spans="1:10" x14ac:dyDescent="0.2">
      <c r="A91" s="8"/>
      <c r="B91" s="35"/>
      <c r="C91" s="42"/>
      <c r="D91" s="85"/>
      <c r="E91" s="85"/>
      <c r="F91" s="110"/>
      <c r="G91" s="55"/>
      <c r="H91" s="55"/>
    </row>
    <row r="92" spans="1:10" ht="15" customHeight="1" x14ac:dyDescent="0.2">
      <c r="A92" s="15" t="s">
        <v>54</v>
      </c>
      <c r="B92" s="125" t="s">
        <v>39</v>
      </c>
      <c r="C92" s="126"/>
      <c r="D92" s="83"/>
      <c r="E92" s="83"/>
      <c r="F92" s="109"/>
      <c r="G92" s="56"/>
      <c r="H92" s="56"/>
    </row>
    <row r="93" spans="1:10" ht="15.75" customHeight="1" x14ac:dyDescent="0.2">
      <c r="A93" s="4">
        <v>48005</v>
      </c>
      <c r="B93" s="127" t="s">
        <v>163</v>
      </c>
      <c r="C93" s="128"/>
      <c r="D93" s="83"/>
      <c r="E93" s="83"/>
      <c r="F93" s="109"/>
      <c r="G93" s="56"/>
      <c r="H93" s="56"/>
    </row>
    <row r="94" spans="1:10" ht="15" customHeight="1" x14ac:dyDescent="0.2">
      <c r="A94" s="4">
        <v>2101</v>
      </c>
      <c r="B94" s="127" t="s">
        <v>41</v>
      </c>
      <c r="C94" s="128"/>
      <c r="D94" s="83"/>
      <c r="E94" s="83"/>
      <c r="F94" s="109"/>
      <c r="G94" s="57"/>
      <c r="H94" s="57"/>
      <c r="J94" s="34"/>
    </row>
    <row r="95" spans="1:10" ht="15" customHeight="1" x14ac:dyDescent="0.2">
      <c r="A95" s="6" t="s">
        <v>42</v>
      </c>
      <c r="B95" s="25" t="s">
        <v>40</v>
      </c>
      <c r="C95" s="106" t="s">
        <v>47</v>
      </c>
      <c r="D95" s="83"/>
      <c r="E95" s="83"/>
      <c r="F95" s="109"/>
      <c r="G95" s="57"/>
      <c r="H95" s="57"/>
      <c r="J95" s="34"/>
    </row>
    <row r="96" spans="1:10" ht="15" customHeight="1" x14ac:dyDescent="0.2">
      <c r="A96" s="4"/>
      <c r="B96" s="9">
        <v>3</v>
      </c>
      <c r="C96" s="106" t="s">
        <v>15</v>
      </c>
      <c r="D96" s="46">
        <f t="shared" ref="D96:H96" si="15">SUM(D97+D102)</f>
        <v>109800</v>
      </c>
      <c r="E96" s="46">
        <f t="shared" si="15"/>
        <v>109800</v>
      </c>
      <c r="F96" s="46">
        <f t="shared" ref="F96" si="16">SUM(F97+F102)</f>
        <v>109800</v>
      </c>
      <c r="G96" s="46">
        <f t="shared" si="15"/>
        <v>109800</v>
      </c>
      <c r="H96" s="46">
        <f t="shared" si="15"/>
        <v>109800</v>
      </c>
      <c r="I96" s="37"/>
      <c r="J96" s="34"/>
    </row>
    <row r="97" spans="1:11" x14ac:dyDescent="0.2">
      <c r="A97" s="6"/>
      <c r="B97" s="40" t="s">
        <v>0</v>
      </c>
      <c r="C97" s="41" t="s">
        <v>16</v>
      </c>
      <c r="D97" s="46">
        <f>SUM(D98:D101)</f>
        <v>105800</v>
      </c>
      <c r="E97" s="46">
        <f>SUM(E98:E101)</f>
        <v>105800</v>
      </c>
      <c r="F97" s="46">
        <f>SUM(F98:F101)</f>
        <v>105800</v>
      </c>
      <c r="G97" s="43">
        <v>105800</v>
      </c>
      <c r="H97" s="43">
        <f>G97</f>
        <v>105800</v>
      </c>
    </row>
    <row r="98" spans="1:11" x14ac:dyDescent="0.2">
      <c r="A98" s="6"/>
      <c r="B98" s="39">
        <v>321</v>
      </c>
      <c r="C98" s="30" t="s">
        <v>30</v>
      </c>
      <c r="D98" s="55">
        <v>12500</v>
      </c>
      <c r="E98" s="55">
        <v>12500</v>
      </c>
      <c r="F98" s="70">
        <v>17840.27</v>
      </c>
      <c r="G98" s="58"/>
      <c r="H98" s="58"/>
    </row>
    <row r="99" spans="1:11" x14ac:dyDescent="0.2">
      <c r="A99" s="6"/>
      <c r="B99" s="39">
        <v>322</v>
      </c>
      <c r="C99" s="30" t="s">
        <v>18</v>
      </c>
      <c r="D99" s="55">
        <v>44220</v>
      </c>
      <c r="E99" s="55">
        <v>44220</v>
      </c>
      <c r="F99" s="70">
        <v>49659.73</v>
      </c>
      <c r="G99" s="58"/>
      <c r="H99" s="58"/>
    </row>
    <row r="100" spans="1:11" x14ac:dyDescent="0.2">
      <c r="A100" s="6"/>
      <c r="B100" s="39">
        <v>323</v>
      </c>
      <c r="C100" s="30" t="s">
        <v>31</v>
      </c>
      <c r="D100" s="55">
        <v>47000</v>
      </c>
      <c r="E100" s="55">
        <v>47500</v>
      </c>
      <c r="F100" s="70">
        <v>36600</v>
      </c>
      <c r="G100" s="58"/>
      <c r="H100" s="58"/>
    </row>
    <row r="101" spans="1:11" x14ac:dyDescent="0.2">
      <c r="A101" s="6"/>
      <c r="B101" s="39">
        <v>329</v>
      </c>
      <c r="C101" s="44" t="s">
        <v>13</v>
      </c>
      <c r="D101" s="55">
        <v>2080</v>
      </c>
      <c r="E101" s="55">
        <v>1580</v>
      </c>
      <c r="F101" s="70">
        <v>1700</v>
      </c>
      <c r="G101" s="58"/>
      <c r="H101" s="58"/>
    </row>
    <row r="102" spans="1:11" x14ac:dyDescent="0.2">
      <c r="A102" s="6"/>
      <c r="B102" s="40">
        <v>34</v>
      </c>
      <c r="C102" s="2" t="s">
        <v>34</v>
      </c>
      <c r="D102" s="46">
        <f>SUM(D103)</f>
        <v>4000</v>
      </c>
      <c r="E102" s="46">
        <f>SUM(E103)</f>
        <v>4000</v>
      </c>
      <c r="F102" s="46">
        <f>SUM(F103)</f>
        <v>4000</v>
      </c>
      <c r="G102" s="43">
        <v>4000</v>
      </c>
      <c r="H102" s="43">
        <f>G102</f>
        <v>4000</v>
      </c>
    </row>
    <row r="103" spans="1:11" x14ac:dyDescent="0.2">
      <c r="A103" s="6"/>
      <c r="B103" s="39">
        <v>343</v>
      </c>
      <c r="C103" s="44" t="s">
        <v>32</v>
      </c>
      <c r="D103" s="55">
        <v>4000</v>
      </c>
      <c r="E103" s="55">
        <v>4000</v>
      </c>
      <c r="F103" s="55">
        <v>4000</v>
      </c>
      <c r="G103" s="45"/>
      <c r="H103" s="45"/>
      <c r="K103" s="37"/>
    </row>
    <row r="104" spans="1:11" x14ac:dyDescent="0.2">
      <c r="A104" s="6"/>
      <c r="B104" s="35"/>
      <c r="C104" s="44"/>
      <c r="D104" s="85"/>
      <c r="E104" s="85"/>
      <c r="F104" s="110"/>
      <c r="G104" s="45"/>
      <c r="H104" s="45"/>
      <c r="K104" s="37"/>
    </row>
    <row r="105" spans="1:11" x14ac:dyDescent="0.2">
      <c r="A105" s="4">
        <v>48005</v>
      </c>
      <c r="B105" s="127" t="s">
        <v>165</v>
      </c>
      <c r="C105" s="128"/>
      <c r="D105" s="85"/>
      <c r="E105" s="85"/>
      <c r="F105" s="110"/>
      <c r="G105" s="45"/>
      <c r="H105" s="45"/>
      <c r="K105" s="37"/>
    </row>
    <row r="106" spans="1:11" x14ac:dyDescent="0.2">
      <c r="A106" s="6" t="s">
        <v>45</v>
      </c>
      <c r="B106" s="25" t="s">
        <v>40</v>
      </c>
      <c r="C106" s="2" t="s">
        <v>46</v>
      </c>
      <c r="D106" s="85"/>
      <c r="E106" s="85"/>
      <c r="F106" s="110"/>
      <c r="G106" s="45"/>
      <c r="H106" s="45"/>
      <c r="K106" s="37"/>
    </row>
    <row r="107" spans="1:11" x14ac:dyDescent="0.2">
      <c r="A107" s="4"/>
      <c r="B107" s="11">
        <v>3</v>
      </c>
      <c r="C107" s="106" t="s">
        <v>15</v>
      </c>
      <c r="D107" s="46">
        <f>D108+D111</f>
        <v>390194</v>
      </c>
      <c r="E107" s="46">
        <f>E108+E111</f>
        <v>496388.25</v>
      </c>
      <c r="F107" s="46">
        <f>F108+F111</f>
        <v>472237.3</v>
      </c>
      <c r="G107" s="46">
        <f>G108+G111</f>
        <v>390194</v>
      </c>
      <c r="H107" s="46">
        <f>H108+H111</f>
        <v>390194</v>
      </c>
      <c r="K107" s="37"/>
    </row>
    <row r="108" spans="1:11" x14ac:dyDescent="0.2">
      <c r="A108" s="4"/>
      <c r="B108" s="40" t="s">
        <v>0</v>
      </c>
      <c r="C108" s="41" t="s">
        <v>16</v>
      </c>
      <c r="D108" s="46">
        <f>SUM(D109:D110)</f>
        <v>4500</v>
      </c>
      <c r="E108" s="46">
        <f>SUM(E109:E110)</f>
        <v>10800</v>
      </c>
      <c r="F108" s="46">
        <f>SUM(F109:F110)</f>
        <v>10800</v>
      </c>
      <c r="G108" s="43">
        <v>4500</v>
      </c>
      <c r="H108" s="43">
        <f>G108</f>
        <v>4500</v>
      </c>
      <c r="K108" s="37"/>
    </row>
    <row r="109" spans="1:11" x14ac:dyDescent="0.2">
      <c r="A109" s="4"/>
      <c r="B109" s="26">
        <v>322</v>
      </c>
      <c r="C109" s="27" t="s">
        <v>18</v>
      </c>
      <c r="D109" s="55">
        <v>0</v>
      </c>
      <c r="E109" s="55">
        <v>0</v>
      </c>
      <c r="F109" s="110">
        <v>0</v>
      </c>
      <c r="G109" s="43"/>
      <c r="H109" s="43"/>
      <c r="K109" s="37"/>
    </row>
    <row r="110" spans="1:11" x14ac:dyDescent="0.2">
      <c r="A110" s="4"/>
      <c r="B110" s="35">
        <v>323</v>
      </c>
      <c r="C110" s="30" t="s">
        <v>38</v>
      </c>
      <c r="D110" s="55">
        <v>4500</v>
      </c>
      <c r="E110" s="70">
        <v>10800</v>
      </c>
      <c r="F110" s="55">
        <v>10800</v>
      </c>
      <c r="G110" s="45"/>
      <c r="H110" s="45"/>
      <c r="K110" s="37"/>
    </row>
    <row r="111" spans="1:11" x14ac:dyDescent="0.2">
      <c r="A111" s="6"/>
      <c r="B111" s="11">
        <v>37</v>
      </c>
      <c r="C111" s="2" t="s">
        <v>89</v>
      </c>
      <c r="D111" s="46">
        <f>D112</f>
        <v>385694</v>
      </c>
      <c r="E111" s="46">
        <f>E112</f>
        <v>485588.25</v>
      </c>
      <c r="F111" s="46">
        <f>F112</f>
        <v>461437.3</v>
      </c>
      <c r="G111" s="46">
        <v>385694</v>
      </c>
      <c r="H111" s="46">
        <f>G111</f>
        <v>385694</v>
      </c>
    </row>
    <row r="112" spans="1:11" x14ac:dyDescent="0.2">
      <c r="A112" s="6"/>
      <c r="B112" s="26">
        <v>372</v>
      </c>
      <c r="C112" s="44" t="s">
        <v>33</v>
      </c>
      <c r="D112" s="55">
        <v>385694</v>
      </c>
      <c r="E112" s="70">
        <v>485588.25</v>
      </c>
      <c r="F112" s="70">
        <v>461437.3</v>
      </c>
      <c r="G112" s="46"/>
      <c r="H112" s="46"/>
    </row>
    <row r="113" spans="1:8" x14ac:dyDescent="0.2">
      <c r="A113" s="6"/>
      <c r="B113" s="35"/>
      <c r="C113" s="47"/>
      <c r="D113" s="85"/>
      <c r="E113" s="85"/>
      <c r="F113" s="110"/>
      <c r="G113" s="46"/>
      <c r="H113" s="46"/>
    </row>
    <row r="114" spans="1:8" ht="12.75" customHeight="1" x14ac:dyDescent="0.2">
      <c r="A114" s="4">
        <v>2102</v>
      </c>
      <c r="B114" s="48" t="s">
        <v>49</v>
      </c>
      <c r="C114" s="12" t="s">
        <v>50</v>
      </c>
      <c r="D114" s="85"/>
      <c r="E114" s="85"/>
      <c r="F114" s="110"/>
      <c r="G114" s="46"/>
      <c r="H114" s="46"/>
    </row>
    <row r="115" spans="1:8" x14ac:dyDescent="0.2">
      <c r="A115" s="4">
        <v>11001</v>
      </c>
      <c r="B115" s="127" t="s">
        <v>164</v>
      </c>
      <c r="C115" s="128"/>
      <c r="D115" s="85"/>
      <c r="E115" s="85"/>
      <c r="F115" s="110"/>
      <c r="G115" s="46"/>
      <c r="H115" s="46"/>
    </row>
    <row r="116" spans="1:8" x14ac:dyDescent="0.2">
      <c r="A116" s="6" t="s">
        <v>51</v>
      </c>
      <c r="B116" s="25" t="s">
        <v>40</v>
      </c>
      <c r="C116" s="13" t="s">
        <v>52</v>
      </c>
      <c r="D116" s="85"/>
      <c r="E116" s="85"/>
      <c r="F116" s="110"/>
      <c r="G116" s="46"/>
      <c r="H116" s="46"/>
    </row>
    <row r="117" spans="1:8" x14ac:dyDescent="0.2">
      <c r="A117" s="6"/>
      <c r="B117" s="11">
        <v>3</v>
      </c>
      <c r="C117" s="106" t="s">
        <v>15</v>
      </c>
      <c r="D117" s="46">
        <f t="shared" ref="D117:H117" si="17">D118+D122</f>
        <v>138451.64000000001</v>
      </c>
      <c r="E117" s="46">
        <f t="shared" si="17"/>
        <v>180596.5</v>
      </c>
      <c r="F117" s="46">
        <f t="shared" ref="F117" si="18">F118+F122</f>
        <v>186227.95</v>
      </c>
      <c r="G117" s="46">
        <f t="shared" si="17"/>
        <v>138451</v>
      </c>
      <c r="H117" s="46">
        <f t="shared" si="17"/>
        <v>138451</v>
      </c>
    </row>
    <row r="118" spans="1:8" x14ac:dyDescent="0.2">
      <c r="A118" s="6"/>
      <c r="B118" s="40" t="s">
        <v>0</v>
      </c>
      <c r="C118" s="41" t="s">
        <v>16</v>
      </c>
      <c r="D118" s="46">
        <f>SUM(D119:D121)</f>
        <v>138451.64000000001</v>
      </c>
      <c r="E118" s="46">
        <f>SUM(E119:E121)</f>
        <v>180596.5</v>
      </c>
      <c r="F118" s="46">
        <f>SUM(F119:F121)</f>
        <v>186227.95</v>
      </c>
      <c r="G118" s="43">
        <v>138451</v>
      </c>
      <c r="H118" s="46">
        <f>G118</f>
        <v>138451</v>
      </c>
    </row>
    <row r="119" spans="1:8" x14ac:dyDescent="0.2">
      <c r="A119" s="6"/>
      <c r="B119" s="26">
        <v>322</v>
      </c>
      <c r="C119" s="27" t="s">
        <v>18</v>
      </c>
      <c r="D119" s="55">
        <v>120000</v>
      </c>
      <c r="E119" s="70">
        <v>160000</v>
      </c>
      <c r="F119" s="55">
        <v>160000</v>
      </c>
      <c r="G119" s="46"/>
      <c r="H119" s="46"/>
    </row>
    <row r="120" spans="1:8" x14ac:dyDescent="0.2">
      <c r="A120" s="6"/>
      <c r="B120" s="35">
        <v>323</v>
      </c>
      <c r="C120" s="30" t="s">
        <v>38</v>
      </c>
      <c r="D120" s="55">
        <v>6431.36</v>
      </c>
      <c r="E120" s="70">
        <v>7492.5</v>
      </c>
      <c r="F120" s="70">
        <v>13327.95</v>
      </c>
      <c r="G120" s="46"/>
      <c r="H120" s="46"/>
    </row>
    <row r="121" spans="1:8" x14ac:dyDescent="0.2">
      <c r="A121" s="6"/>
      <c r="B121" s="26">
        <v>329</v>
      </c>
      <c r="C121" s="27" t="s">
        <v>13</v>
      </c>
      <c r="D121" s="55">
        <v>12020.28</v>
      </c>
      <c r="E121" s="70">
        <v>13104</v>
      </c>
      <c r="F121" s="70">
        <v>12900</v>
      </c>
      <c r="G121" s="46"/>
      <c r="H121" s="46"/>
    </row>
    <row r="122" spans="1:8" x14ac:dyDescent="0.2">
      <c r="A122" s="6"/>
      <c r="B122" s="11">
        <v>37</v>
      </c>
      <c r="C122" s="2" t="s">
        <v>89</v>
      </c>
      <c r="D122" s="83">
        <f>D123</f>
        <v>0</v>
      </c>
      <c r="E122" s="83">
        <f>E123</f>
        <v>0</v>
      </c>
      <c r="F122" s="109">
        <f>F123</f>
        <v>0</v>
      </c>
      <c r="G122" s="46"/>
      <c r="H122" s="46">
        <f>G122</f>
        <v>0</v>
      </c>
    </row>
    <row r="123" spans="1:8" x14ac:dyDescent="0.2">
      <c r="A123" s="6"/>
      <c r="B123" s="26">
        <v>372</v>
      </c>
      <c r="C123" s="44" t="s">
        <v>33</v>
      </c>
      <c r="D123" s="85"/>
      <c r="E123" s="85"/>
      <c r="F123" s="110"/>
      <c r="G123" s="46"/>
      <c r="H123" s="46"/>
    </row>
    <row r="124" spans="1:8" x14ac:dyDescent="0.2">
      <c r="A124" s="6"/>
      <c r="B124" s="26"/>
      <c r="C124" s="13"/>
      <c r="D124" s="85"/>
      <c r="E124" s="85"/>
      <c r="F124" s="110"/>
      <c r="G124" s="46"/>
      <c r="H124" s="46"/>
    </row>
    <row r="125" spans="1:8" x14ac:dyDescent="0.2">
      <c r="A125" s="6"/>
      <c r="B125" s="11" t="s">
        <v>43</v>
      </c>
      <c r="C125" s="10" t="s">
        <v>44</v>
      </c>
      <c r="D125" s="85"/>
      <c r="E125" s="85"/>
      <c r="F125" s="110"/>
      <c r="G125" s="46"/>
      <c r="H125" s="46"/>
    </row>
    <row r="126" spans="1:8" x14ac:dyDescent="0.2">
      <c r="A126" s="6" t="s">
        <v>94</v>
      </c>
      <c r="B126" s="25" t="s">
        <v>40</v>
      </c>
      <c r="C126" s="12" t="s">
        <v>95</v>
      </c>
      <c r="D126" s="85"/>
      <c r="E126" s="85"/>
      <c r="F126" s="110"/>
      <c r="G126" s="46"/>
      <c r="H126" s="46"/>
    </row>
    <row r="127" spans="1:8" x14ac:dyDescent="0.2">
      <c r="A127" s="6"/>
      <c r="B127" s="40">
        <v>3</v>
      </c>
      <c r="C127" s="2" t="s">
        <v>15</v>
      </c>
      <c r="D127" s="83">
        <f>D128</f>
        <v>0</v>
      </c>
      <c r="E127" s="98">
        <f>E128</f>
        <v>1165</v>
      </c>
      <c r="F127" s="46">
        <f>F128</f>
        <v>1165</v>
      </c>
      <c r="G127" s="46"/>
      <c r="H127" s="46"/>
    </row>
    <row r="128" spans="1:8" x14ac:dyDescent="0.2">
      <c r="A128" s="6"/>
      <c r="B128" s="40">
        <v>32</v>
      </c>
      <c r="C128" s="2" t="s">
        <v>37</v>
      </c>
      <c r="D128" s="83">
        <f>SUM(D129:D130)</f>
        <v>0</v>
      </c>
      <c r="E128" s="98">
        <f>SUM(E129:E130)</f>
        <v>1165</v>
      </c>
      <c r="F128" s="46">
        <f>SUM(F129:F130)</f>
        <v>1165</v>
      </c>
      <c r="G128" s="43"/>
      <c r="H128" s="46">
        <f>G128</f>
        <v>0</v>
      </c>
    </row>
    <row r="129" spans="1:8" x14ac:dyDescent="0.2">
      <c r="A129" s="6"/>
      <c r="B129" s="39">
        <v>321</v>
      </c>
      <c r="C129" s="30" t="s">
        <v>30</v>
      </c>
      <c r="D129" s="85">
        <v>0</v>
      </c>
      <c r="E129" s="70">
        <v>1165</v>
      </c>
      <c r="F129" s="55">
        <v>1165</v>
      </c>
      <c r="G129" s="46"/>
      <c r="H129" s="46"/>
    </row>
    <row r="130" spans="1:8" x14ac:dyDescent="0.2">
      <c r="A130" s="6"/>
      <c r="B130" s="35">
        <v>323</v>
      </c>
      <c r="C130" s="30" t="s">
        <v>38</v>
      </c>
      <c r="D130" s="85">
        <v>0</v>
      </c>
      <c r="E130" s="85">
        <v>0</v>
      </c>
      <c r="F130" s="110">
        <v>0</v>
      </c>
      <c r="G130" s="46"/>
      <c r="H130" s="46"/>
    </row>
    <row r="131" spans="1:8" x14ac:dyDescent="0.2">
      <c r="A131" s="6"/>
      <c r="B131" s="35"/>
      <c r="C131" s="42"/>
      <c r="D131" s="85"/>
      <c r="E131" s="85"/>
      <c r="F131" s="110"/>
      <c r="G131" s="46"/>
      <c r="H131" s="46"/>
    </row>
    <row r="132" spans="1:8" x14ac:dyDescent="0.2">
      <c r="A132" s="6" t="s">
        <v>141</v>
      </c>
      <c r="B132" s="25" t="s">
        <v>40</v>
      </c>
      <c r="C132" s="12" t="s">
        <v>180</v>
      </c>
      <c r="D132" s="85"/>
      <c r="E132" s="85"/>
      <c r="F132" s="110"/>
      <c r="G132" s="46"/>
      <c r="H132" s="46"/>
    </row>
    <row r="133" spans="1:8" x14ac:dyDescent="0.2">
      <c r="A133" s="6"/>
      <c r="B133" s="40">
        <v>3</v>
      </c>
      <c r="C133" s="2" t="s">
        <v>15</v>
      </c>
      <c r="D133" s="83">
        <f>D137</f>
        <v>0</v>
      </c>
      <c r="E133" s="98">
        <f>E137</f>
        <v>0</v>
      </c>
      <c r="F133" s="98">
        <f>F134+F137+F139</f>
        <v>21693.98</v>
      </c>
      <c r="G133" s="46"/>
      <c r="H133" s="46"/>
    </row>
    <row r="134" spans="1:8" x14ac:dyDescent="0.2">
      <c r="A134" s="6"/>
      <c r="B134" s="4">
        <v>31</v>
      </c>
      <c r="C134" s="4" t="s">
        <v>25</v>
      </c>
      <c r="D134" s="83"/>
      <c r="E134" s="98"/>
      <c r="F134" s="98">
        <f>SUM(F135:F136)</f>
        <v>13987.28</v>
      </c>
      <c r="G134" s="46"/>
      <c r="H134" s="46"/>
    </row>
    <row r="135" spans="1:8" x14ac:dyDescent="0.2">
      <c r="A135" s="6"/>
      <c r="B135" s="39">
        <v>311</v>
      </c>
      <c r="C135" s="30" t="s">
        <v>14</v>
      </c>
      <c r="D135" s="83"/>
      <c r="E135" s="98"/>
      <c r="F135" s="70">
        <v>11934.51</v>
      </c>
      <c r="G135" s="46"/>
      <c r="H135" s="46"/>
    </row>
    <row r="136" spans="1:8" x14ac:dyDescent="0.2">
      <c r="A136" s="6"/>
      <c r="B136" s="39">
        <v>313</v>
      </c>
      <c r="C136" s="30" t="s">
        <v>26</v>
      </c>
      <c r="D136" s="83"/>
      <c r="E136" s="98"/>
      <c r="F136" s="70">
        <v>2052.77</v>
      </c>
      <c r="G136" s="46"/>
      <c r="H136" s="46"/>
    </row>
    <row r="137" spans="1:8" x14ac:dyDescent="0.2">
      <c r="A137" s="6"/>
      <c r="B137" s="40">
        <v>32</v>
      </c>
      <c r="C137" s="2" t="s">
        <v>37</v>
      </c>
      <c r="D137" s="83">
        <f>SUM(D138:D138)</f>
        <v>0</v>
      </c>
      <c r="E137" s="98">
        <f>SUM(E138:E138)</f>
        <v>0</v>
      </c>
      <c r="F137" s="98">
        <f>F138</f>
        <v>2900</v>
      </c>
      <c r="G137" s="46"/>
      <c r="H137" s="46"/>
    </row>
    <row r="138" spans="1:8" x14ac:dyDescent="0.2">
      <c r="A138" s="6"/>
      <c r="B138" s="49">
        <v>329</v>
      </c>
      <c r="C138" s="27" t="s">
        <v>13</v>
      </c>
      <c r="D138" s="85">
        <v>0</v>
      </c>
      <c r="E138" s="85">
        <v>0</v>
      </c>
      <c r="F138" s="70">
        <v>2900</v>
      </c>
      <c r="G138" s="46"/>
      <c r="H138" s="46"/>
    </row>
    <row r="139" spans="1:8" x14ac:dyDescent="0.2">
      <c r="A139" s="6"/>
      <c r="B139" s="40">
        <v>34</v>
      </c>
      <c r="C139" s="2" t="s">
        <v>34</v>
      </c>
      <c r="D139" s="85"/>
      <c r="E139" s="85"/>
      <c r="F139" s="98">
        <f>F140</f>
        <v>4806.7</v>
      </c>
      <c r="G139" s="46"/>
      <c r="H139" s="46"/>
    </row>
    <row r="140" spans="1:8" x14ac:dyDescent="0.2">
      <c r="A140" s="6"/>
      <c r="B140" s="39">
        <v>343</v>
      </c>
      <c r="C140" s="44" t="s">
        <v>32</v>
      </c>
      <c r="D140" s="85"/>
      <c r="E140" s="85"/>
      <c r="F140" s="70">
        <v>4806.7</v>
      </c>
      <c r="G140" s="46"/>
      <c r="H140" s="46"/>
    </row>
    <row r="141" spans="1:8" x14ac:dyDescent="0.2">
      <c r="A141" s="6"/>
      <c r="B141" s="35"/>
      <c r="C141" s="42"/>
      <c r="D141" s="85"/>
      <c r="E141" s="85"/>
      <c r="F141" s="110"/>
      <c r="G141" s="46"/>
      <c r="H141" s="46"/>
    </row>
    <row r="142" spans="1:8" hidden="1" x14ac:dyDescent="0.2">
      <c r="A142" s="6" t="s">
        <v>139</v>
      </c>
      <c r="B142" s="25" t="s">
        <v>40</v>
      </c>
      <c r="C142" s="12" t="s">
        <v>91</v>
      </c>
      <c r="D142" s="85"/>
      <c r="E142" s="85"/>
      <c r="F142" s="110"/>
      <c r="G142" s="46"/>
      <c r="H142" s="46"/>
    </row>
    <row r="143" spans="1:8" hidden="1" x14ac:dyDescent="0.2">
      <c r="A143" s="6"/>
      <c r="B143" s="40">
        <v>3</v>
      </c>
      <c r="C143" s="2" t="s">
        <v>15</v>
      </c>
      <c r="D143" s="83">
        <f t="shared" ref="D143:H143" si="19">D144</f>
        <v>0</v>
      </c>
      <c r="E143" s="83">
        <f t="shared" si="19"/>
        <v>0</v>
      </c>
      <c r="F143" s="109">
        <f t="shared" si="19"/>
        <v>0</v>
      </c>
      <c r="G143" s="46">
        <f t="shared" si="19"/>
        <v>0</v>
      </c>
      <c r="H143" s="46">
        <f t="shared" si="19"/>
        <v>0</v>
      </c>
    </row>
    <row r="144" spans="1:8" hidden="1" x14ac:dyDescent="0.2">
      <c r="A144" s="6"/>
      <c r="B144" s="40">
        <v>32</v>
      </c>
      <c r="C144" s="2" t="s">
        <v>37</v>
      </c>
      <c r="D144" s="83">
        <f>SUM(D145:D147)</f>
        <v>0</v>
      </c>
      <c r="E144" s="83">
        <f>SUM(E145:E147)</f>
        <v>0</v>
      </c>
      <c r="F144" s="109">
        <f>SUM(F145:F147)</f>
        <v>0</v>
      </c>
      <c r="G144" s="43"/>
      <c r="H144" s="46"/>
    </row>
    <row r="145" spans="1:8" hidden="1" x14ac:dyDescent="0.2">
      <c r="A145" s="6"/>
      <c r="B145" s="39">
        <v>321</v>
      </c>
      <c r="C145" s="30" t="s">
        <v>30</v>
      </c>
      <c r="D145" s="85">
        <v>0</v>
      </c>
      <c r="E145" s="85">
        <v>0</v>
      </c>
      <c r="F145" s="110">
        <v>0</v>
      </c>
      <c r="G145" s="43"/>
      <c r="H145" s="46"/>
    </row>
    <row r="146" spans="1:8" hidden="1" x14ac:dyDescent="0.2">
      <c r="A146" s="6"/>
      <c r="B146" s="35">
        <v>323</v>
      </c>
      <c r="C146" s="30" t="s">
        <v>38</v>
      </c>
      <c r="D146" s="85">
        <v>0</v>
      </c>
      <c r="E146" s="85">
        <v>0</v>
      </c>
      <c r="F146" s="110">
        <v>0</v>
      </c>
      <c r="G146" s="43"/>
      <c r="H146" s="46"/>
    </row>
    <row r="147" spans="1:8" hidden="1" x14ac:dyDescent="0.2">
      <c r="A147" s="6"/>
      <c r="B147" s="49">
        <v>329</v>
      </c>
      <c r="C147" s="27" t="s">
        <v>13</v>
      </c>
      <c r="D147" s="85">
        <v>0</v>
      </c>
      <c r="E147" s="85">
        <v>0</v>
      </c>
      <c r="F147" s="110">
        <v>0</v>
      </c>
      <c r="G147" s="46"/>
      <c r="H147" s="46"/>
    </row>
    <row r="148" spans="1:8" hidden="1" x14ac:dyDescent="0.2">
      <c r="A148" s="6"/>
      <c r="B148" s="40">
        <v>4</v>
      </c>
      <c r="C148" s="41" t="s">
        <v>21</v>
      </c>
      <c r="D148" s="83">
        <f>D149</f>
        <v>0</v>
      </c>
      <c r="E148" s="83">
        <f>E149</f>
        <v>0</v>
      </c>
      <c r="F148" s="109">
        <f>F149</f>
        <v>0</v>
      </c>
      <c r="G148" s="46"/>
      <c r="H148" s="46"/>
    </row>
    <row r="149" spans="1:8" hidden="1" x14ac:dyDescent="0.2">
      <c r="A149" s="6"/>
      <c r="B149" s="40">
        <v>42</v>
      </c>
      <c r="C149" s="52" t="s">
        <v>35</v>
      </c>
      <c r="D149" s="83">
        <f>SUM(D150)</f>
        <v>0</v>
      </c>
      <c r="E149" s="83">
        <f>SUM(E150)</f>
        <v>0</v>
      </c>
      <c r="F149" s="109">
        <f>SUM(F150)</f>
        <v>0</v>
      </c>
      <c r="G149" s="46"/>
      <c r="H149" s="46"/>
    </row>
    <row r="150" spans="1:8" hidden="1" x14ac:dyDescent="0.2">
      <c r="A150" s="6"/>
      <c r="B150" s="39">
        <v>422</v>
      </c>
      <c r="C150" s="30" t="s">
        <v>36</v>
      </c>
      <c r="D150" s="85">
        <v>0</v>
      </c>
      <c r="E150" s="85">
        <v>0</v>
      </c>
      <c r="F150" s="110">
        <v>0</v>
      </c>
      <c r="G150" s="46"/>
      <c r="H150" s="46"/>
    </row>
    <row r="151" spans="1:8" hidden="1" x14ac:dyDescent="0.2">
      <c r="A151" s="6"/>
      <c r="B151" s="35"/>
      <c r="C151" s="47"/>
      <c r="D151" s="85"/>
      <c r="E151" s="85"/>
      <c r="F151" s="110"/>
      <c r="G151" s="46"/>
      <c r="H151" s="46"/>
    </row>
    <row r="152" spans="1:8" x14ac:dyDescent="0.2">
      <c r="A152" s="6">
        <v>58300</v>
      </c>
      <c r="B152" s="11" t="s">
        <v>43</v>
      </c>
      <c r="C152" s="10" t="s">
        <v>44</v>
      </c>
      <c r="D152" s="85"/>
      <c r="E152" s="85"/>
      <c r="F152" s="110"/>
      <c r="G152" s="46"/>
      <c r="H152" s="46"/>
    </row>
    <row r="153" spans="1:8" ht="14.25" customHeight="1" x14ac:dyDescent="0.2">
      <c r="A153" s="6" t="s">
        <v>48</v>
      </c>
      <c r="B153" s="25" t="s">
        <v>40</v>
      </c>
      <c r="C153" s="12" t="s">
        <v>64</v>
      </c>
      <c r="D153" s="85"/>
      <c r="E153" s="85"/>
      <c r="F153" s="110"/>
      <c r="G153" s="46"/>
      <c r="H153" s="46"/>
    </row>
    <row r="154" spans="1:8" x14ac:dyDescent="0.2">
      <c r="A154" s="6"/>
      <c r="B154" s="40">
        <v>3</v>
      </c>
      <c r="C154" s="2" t="s">
        <v>15</v>
      </c>
      <c r="D154" s="83">
        <f>D155</f>
        <v>0</v>
      </c>
      <c r="E154" s="98">
        <f>E155</f>
        <v>7500</v>
      </c>
      <c r="F154" s="98">
        <f>F155</f>
        <v>6000</v>
      </c>
      <c r="G154" s="46">
        <f>G155</f>
        <v>0</v>
      </c>
      <c r="H154" s="46">
        <f>G154</f>
        <v>0</v>
      </c>
    </row>
    <row r="155" spans="1:8" x14ac:dyDescent="0.2">
      <c r="A155" s="6"/>
      <c r="B155" s="40">
        <v>32</v>
      </c>
      <c r="C155" s="2" t="s">
        <v>37</v>
      </c>
      <c r="D155" s="83">
        <f>D156</f>
        <v>0</v>
      </c>
      <c r="E155" s="98">
        <f>E156</f>
        <v>7500</v>
      </c>
      <c r="F155" s="98">
        <f>F156</f>
        <v>6000</v>
      </c>
      <c r="G155" s="46"/>
      <c r="H155" s="46">
        <f>G155</f>
        <v>0</v>
      </c>
    </row>
    <row r="156" spans="1:8" x14ac:dyDescent="0.2">
      <c r="A156" s="6"/>
      <c r="B156" s="39">
        <v>322</v>
      </c>
      <c r="C156" s="44" t="s">
        <v>18</v>
      </c>
      <c r="D156" s="85">
        <v>0</v>
      </c>
      <c r="E156" s="70">
        <v>7500</v>
      </c>
      <c r="F156" s="70">
        <v>6000</v>
      </c>
      <c r="G156" s="46"/>
      <c r="H156" s="46"/>
    </row>
    <row r="157" spans="1:8" x14ac:dyDescent="0.2">
      <c r="A157" s="6"/>
      <c r="B157" s="35"/>
      <c r="C157" s="47"/>
      <c r="D157" s="85"/>
      <c r="E157" s="85"/>
      <c r="F157" s="110"/>
      <c r="G157" s="46"/>
      <c r="H157" s="46"/>
    </row>
    <row r="158" spans="1:8" ht="14.25" customHeight="1" x14ac:dyDescent="0.2">
      <c r="A158" s="6" t="s">
        <v>48</v>
      </c>
      <c r="B158" s="25" t="s">
        <v>40</v>
      </c>
      <c r="C158" s="12" t="s">
        <v>65</v>
      </c>
      <c r="D158" s="85"/>
      <c r="E158" s="85"/>
      <c r="F158" s="110"/>
      <c r="G158" s="46"/>
      <c r="H158" s="46"/>
    </row>
    <row r="159" spans="1:8" x14ac:dyDescent="0.2">
      <c r="A159" s="6">
        <v>55431</v>
      </c>
      <c r="B159" s="40">
        <v>3</v>
      </c>
      <c r="C159" s="2" t="s">
        <v>15</v>
      </c>
      <c r="D159" s="46">
        <f t="shared" ref="D159:H160" si="20">D160</f>
        <v>75000</v>
      </c>
      <c r="E159" s="46">
        <f t="shared" si="20"/>
        <v>77500</v>
      </c>
      <c r="F159" s="98">
        <f t="shared" si="20"/>
        <v>84000</v>
      </c>
      <c r="G159" s="46">
        <f t="shared" si="20"/>
        <v>75000</v>
      </c>
      <c r="H159" s="46">
        <f t="shared" si="20"/>
        <v>75000</v>
      </c>
    </row>
    <row r="160" spans="1:8" x14ac:dyDescent="0.2">
      <c r="A160" s="6"/>
      <c r="B160" s="40">
        <v>32</v>
      </c>
      <c r="C160" s="2" t="s">
        <v>37</v>
      </c>
      <c r="D160" s="46">
        <f t="shared" si="20"/>
        <v>75000</v>
      </c>
      <c r="E160" s="46">
        <f t="shared" si="20"/>
        <v>77500</v>
      </c>
      <c r="F160" s="98">
        <f t="shared" si="20"/>
        <v>84000</v>
      </c>
      <c r="G160" s="46">
        <v>75000</v>
      </c>
      <c r="H160" s="46">
        <f>G160</f>
        <v>75000</v>
      </c>
    </row>
    <row r="161" spans="1:10" x14ac:dyDescent="0.2">
      <c r="A161" s="6"/>
      <c r="B161" s="39">
        <v>322</v>
      </c>
      <c r="C161" s="44" t="s">
        <v>18</v>
      </c>
      <c r="D161" s="55">
        <v>75000</v>
      </c>
      <c r="E161" s="55">
        <v>77500</v>
      </c>
      <c r="F161" s="70">
        <v>84000</v>
      </c>
      <c r="G161" s="46"/>
      <c r="H161" s="46"/>
    </row>
    <row r="162" spans="1:10" x14ac:dyDescent="0.2">
      <c r="A162" s="6"/>
      <c r="B162" s="35"/>
      <c r="C162" s="47"/>
      <c r="D162" s="85"/>
      <c r="E162" s="85"/>
      <c r="F162" s="110"/>
      <c r="G162" s="55"/>
      <c r="H162" s="59"/>
      <c r="I162" s="50"/>
      <c r="J162" s="51"/>
    </row>
    <row r="163" spans="1:10" x14ac:dyDescent="0.2">
      <c r="A163" s="6" t="s">
        <v>99</v>
      </c>
      <c r="B163" s="25" t="s">
        <v>40</v>
      </c>
      <c r="C163" s="12" t="s">
        <v>100</v>
      </c>
      <c r="D163" s="85"/>
      <c r="E163" s="85"/>
      <c r="F163" s="110"/>
      <c r="G163" s="55"/>
      <c r="H163" s="59"/>
      <c r="I163" s="50"/>
      <c r="J163" s="51"/>
    </row>
    <row r="164" spans="1:10" x14ac:dyDescent="0.2">
      <c r="A164" s="6">
        <v>55431</v>
      </c>
      <c r="B164" s="4">
        <v>3</v>
      </c>
      <c r="C164" s="102" t="s">
        <v>15</v>
      </c>
      <c r="D164" s="46">
        <f t="shared" ref="D164:H164" si="21">D165+D169</f>
        <v>14400</v>
      </c>
      <c r="E164" s="46">
        <f t="shared" si="21"/>
        <v>14400</v>
      </c>
      <c r="F164" s="98">
        <f t="shared" ref="F164" si="22">F165+F169</f>
        <v>22400</v>
      </c>
      <c r="G164" s="46">
        <f t="shared" si="21"/>
        <v>14400</v>
      </c>
      <c r="H164" s="46">
        <f t="shared" si="21"/>
        <v>14400</v>
      </c>
      <c r="I164" s="50"/>
      <c r="J164" s="51"/>
    </row>
    <row r="165" spans="1:10" x14ac:dyDescent="0.2">
      <c r="A165" s="6"/>
      <c r="B165" s="4">
        <v>31</v>
      </c>
      <c r="C165" s="4" t="s">
        <v>25</v>
      </c>
      <c r="D165" s="46">
        <f>SUM(D166:D168)</f>
        <v>11000</v>
      </c>
      <c r="E165" s="46">
        <f>SUM(E166:E168)</f>
        <v>11000</v>
      </c>
      <c r="F165" s="98">
        <f>SUM(F166:F168)</f>
        <v>16100</v>
      </c>
      <c r="G165" s="46">
        <v>11000</v>
      </c>
      <c r="H165" s="60">
        <f>G165</f>
        <v>11000</v>
      </c>
      <c r="I165" s="50"/>
      <c r="J165" s="51"/>
    </row>
    <row r="166" spans="1:10" x14ac:dyDescent="0.2">
      <c r="A166" s="6"/>
      <c r="B166" s="39">
        <v>311</v>
      </c>
      <c r="C166" s="30" t="s">
        <v>14</v>
      </c>
      <c r="D166" s="55">
        <v>9053.33</v>
      </c>
      <c r="E166" s="55">
        <v>9053.33</v>
      </c>
      <c r="F166" s="70">
        <v>12600</v>
      </c>
      <c r="G166" s="46"/>
      <c r="H166" s="60"/>
      <c r="I166" s="50"/>
      <c r="J166" s="51"/>
    </row>
    <row r="167" spans="1:10" x14ac:dyDescent="0.2">
      <c r="A167" s="6"/>
      <c r="B167" s="39">
        <v>312</v>
      </c>
      <c r="C167" s="30" t="s">
        <v>103</v>
      </c>
      <c r="D167" s="55">
        <v>480</v>
      </c>
      <c r="E167" s="55">
        <v>480</v>
      </c>
      <c r="F167" s="70">
        <v>1500</v>
      </c>
      <c r="G167" s="46"/>
      <c r="H167" s="60"/>
      <c r="I167" s="50"/>
      <c r="J167" s="51"/>
    </row>
    <row r="168" spans="1:10" x14ac:dyDescent="0.2">
      <c r="A168" s="6"/>
      <c r="B168" s="39">
        <v>313</v>
      </c>
      <c r="C168" s="30" t="s">
        <v>26</v>
      </c>
      <c r="D168" s="55">
        <v>1466.67</v>
      </c>
      <c r="E168" s="55">
        <v>1466.67</v>
      </c>
      <c r="F168" s="70">
        <v>2000</v>
      </c>
      <c r="G168" s="46"/>
      <c r="H168" s="60"/>
      <c r="I168" s="50"/>
      <c r="J168" s="51"/>
    </row>
    <row r="169" spans="1:10" x14ac:dyDescent="0.2">
      <c r="A169" s="6"/>
      <c r="B169" s="40">
        <v>32</v>
      </c>
      <c r="C169" s="41" t="s">
        <v>16</v>
      </c>
      <c r="D169" s="46">
        <f>SUM(D170:D171)</f>
        <v>3400</v>
      </c>
      <c r="E169" s="46">
        <f>SUM(E170:E171)</f>
        <v>3400</v>
      </c>
      <c r="F169" s="98">
        <f>SUM(F170:F171)</f>
        <v>6300</v>
      </c>
      <c r="G169" s="46">
        <v>3400</v>
      </c>
      <c r="H169" s="60">
        <f>G169</f>
        <v>3400</v>
      </c>
      <c r="I169" s="50"/>
      <c r="J169" s="51"/>
    </row>
    <row r="170" spans="1:10" x14ac:dyDescent="0.2">
      <c r="A170" s="6"/>
      <c r="B170" s="39">
        <v>321</v>
      </c>
      <c r="C170" s="30" t="s">
        <v>27</v>
      </c>
      <c r="D170" s="55">
        <v>1000</v>
      </c>
      <c r="E170" s="55">
        <v>1000</v>
      </c>
      <c r="F170" s="70">
        <v>2000</v>
      </c>
      <c r="G170" s="46"/>
      <c r="H170" s="60"/>
      <c r="I170" s="50"/>
      <c r="J170" s="51"/>
    </row>
    <row r="171" spans="1:10" x14ac:dyDescent="0.2">
      <c r="A171" s="6"/>
      <c r="B171" s="39">
        <v>322</v>
      </c>
      <c r="C171" s="44" t="s">
        <v>18</v>
      </c>
      <c r="D171" s="55">
        <v>2400</v>
      </c>
      <c r="E171" s="55">
        <v>2400</v>
      </c>
      <c r="F171" s="70">
        <v>4300</v>
      </c>
      <c r="G171" s="46"/>
      <c r="H171" s="60"/>
      <c r="I171" s="50"/>
      <c r="J171" s="51"/>
    </row>
    <row r="172" spans="1:10" x14ac:dyDescent="0.2">
      <c r="A172" s="6"/>
      <c r="B172" s="35"/>
      <c r="C172" s="47"/>
      <c r="D172" s="55"/>
      <c r="E172" s="55"/>
      <c r="F172" s="110"/>
      <c r="G172" s="46"/>
      <c r="H172" s="60"/>
      <c r="I172" s="50"/>
      <c r="J172" s="51"/>
    </row>
    <row r="173" spans="1:10" x14ac:dyDescent="0.2">
      <c r="A173" s="6" t="s">
        <v>99</v>
      </c>
      <c r="B173" s="25" t="s">
        <v>40</v>
      </c>
      <c r="C173" s="12" t="s">
        <v>101</v>
      </c>
      <c r="D173" s="55"/>
      <c r="E173" s="55"/>
      <c r="F173" s="110"/>
      <c r="G173" s="46"/>
      <c r="H173" s="60"/>
      <c r="I173" s="50"/>
      <c r="J173" s="51"/>
    </row>
    <row r="174" spans="1:10" x14ac:dyDescent="0.2">
      <c r="A174" s="6">
        <v>55348</v>
      </c>
      <c r="B174" s="4">
        <v>3</v>
      </c>
      <c r="C174" s="102" t="s">
        <v>15</v>
      </c>
      <c r="D174" s="46">
        <f t="shared" ref="D174:H174" si="23">D175+D179</f>
        <v>36000</v>
      </c>
      <c r="E174" s="46">
        <f t="shared" si="23"/>
        <v>36000</v>
      </c>
      <c r="F174" s="46">
        <f t="shared" ref="F174" si="24">F175+F179</f>
        <v>36000</v>
      </c>
      <c r="G174" s="46">
        <f t="shared" si="23"/>
        <v>36000</v>
      </c>
      <c r="H174" s="46">
        <f t="shared" si="23"/>
        <v>36000</v>
      </c>
      <c r="I174" s="50"/>
      <c r="J174" s="51"/>
    </row>
    <row r="175" spans="1:10" x14ac:dyDescent="0.2">
      <c r="A175" s="6"/>
      <c r="B175" s="4">
        <v>31</v>
      </c>
      <c r="C175" s="4" t="s">
        <v>25</v>
      </c>
      <c r="D175" s="46">
        <f>SUM(D176:D178)</f>
        <v>27500</v>
      </c>
      <c r="E175" s="46">
        <f>SUM(E176:E178)</f>
        <v>27500</v>
      </c>
      <c r="F175" s="46">
        <f>SUM(F176:F178)</f>
        <v>27465</v>
      </c>
      <c r="G175" s="46">
        <v>27500</v>
      </c>
      <c r="H175" s="60">
        <f>G175</f>
        <v>27500</v>
      </c>
      <c r="I175" s="50"/>
      <c r="J175" s="51"/>
    </row>
    <row r="176" spans="1:10" x14ac:dyDescent="0.2">
      <c r="A176" s="6"/>
      <c r="B176" s="39">
        <v>311</v>
      </c>
      <c r="C176" s="30" t="s">
        <v>14</v>
      </c>
      <c r="D176" s="55">
        <v>22633.33</v>
      </c>
      <c r="E176" s="55">
        <v>22633.33</v>
      </c>
      <c r="F176" s="55">
        <v>22000</v>
      </c>
      <c r="G176" s="46"/>
      <c r="H176" s="60"/>
      <c r="I176" s="50"/>
      <c r="J176" s="51"/>
    </row>
    <row r="177" spans="1:10" x14ac:dyDescent="0.2">
      <c r="A177" s="6"/>
      <c r="B177" s="39">
        <v>312</v>
      </c>
      <c r="C177" s="30" t="s">
        <v>103</v>
      </c>
      <c r="D177" s="55">
        <v>1200</v>
      </c>
      <c r="E177" s="55">
        <v>1200</v>
      </c>
      <c r="F177" s="55">
        <v>2000</v>
      </c>
      <c r="G177" s="46"/>
      <c r="H177" s="60"/>
      <c r="I177" s="50"/>
      <c r="J177" s="51"/>
    </row>
    <row r="178" spans="1:10" x14ac:dyDescent="0.2">
      <c r="A178" s="6"/>
      <c r="B178" s="39">
        <v>313</v>
      </c>
      <c r="C178" s="30" t="s">
        <v>26</v>
      </c>
      <c r="D178" s="55">
        <v>3666.67</v>
      </c>
      <c r="E178" s="55">
        <v>3666.67</v>
      </c>
      <c r="F178" s="55">
        <v>3465</v>
      </c>
      <c r="G178" s="46"/>
      <c r="H178" s="60"/>
      <c r="I178" s="50"/>
      <c r="J178" s="51"/>
    </row>
    <row r="179" spans="1:10" x14ac:dyDescent="0.2">
      <c r="A179" s="6"/>
      <c r="B179" s="40">
        <v>32</v>
      </c>
      <c r="C179" s="41" t="s">
        <v>16</v>
      </c>
      <c r="D179" s="46">
        <f>SUM(D180:D181)</f>
        <v>8500</v>
      </c>
      <c r="E179" s="46">
        <f>SUM(E180:E181)</f>
        <v>8500</v>
      </c>
      <c r="F179" s="46">
        <f>SUM(F180:F181)</f>
        <v>8535</v>
      </c>
      <c r="G179" s="46">
        <v>8500</v>
      </c>
      <c r="H179" s="60">
        <f>G179</f>
        <v>8500</v>
      </c>
      <c r="I179" s="50"/>
      <c r="J179" s="51"/>
    </row>
    <row r="180" spans="1:10" x14ac:dyDescent="0.2">
      <c r="A180" s="6"/>
      <c r="B180" s="39">
        <v>321</v>
      </c>
      <c r="C180" s="30" t="s">
        <v>27</v>
      </c>
      <c r="D180" s="55">
        <v>2500</v>
      </c>
      <c r="E180" s="55">
        <v>2500</v>
      </c>
      <c r="F180" s="55">
        <v>1700</v>
      </c>
      <c r="G180" s="46"/>
      <c r="H180" s="60"/>
      <c r="I180" s="50"/>
      <c r="J180" s="51"/>
    </row>
    <row r="181" spans="1:10" x14ac:dyDescent="0.2">
      <c r="A181" s="6"/>
      <c r="B181" s="39">
        <v>322</v>
      </c>
      <c r="C181" s="44" t="s">
        <v>18</v>
      </c>
      <c r="D181" s="55">
        <v>6000</v>
      </c>
      <c r="E181" s="55">
        <v>6000</v>
      </c>
      <c r="F181" s="55">
        <v>6835</v>
      </c>
      <c r="G181" s="46"/>
      <c r="H181" s="60"/>
      <c r="I181" s="50"/>
      <c r="J181" s="51"/>
    </row>
    <row r="182" spans="1:10" x14ac:dyDescent="0.2">
      <c r="A182" s="6"/>
      <c r="B182" s="35"/>
      <c r="C182" s="47"/>
      <c r="D182" s="85"/>
      <c r="E182" s="85"/>
      <c r="F182" s="110"/>
      <c r="G182" s="46"/>
      <c r="H182" s="60"/>
      <c r="I182" s="50"/>
      <c r="J182" s="51"/>
    </row>
    <row r="183" spans="1:10" x14ac:dyDescent="0.2">
      <c r="A183" s="6" t="s">
        <v>99</v>
      </c>
      <c r="B183" s="25" t="s">
        <v>40</v>
      </c>
      <c r="C183" s="12" t="s">
        <v>102</v>
      </c>
      <c r="D183" s="85"/>
      <c r="E183" s="85"/>
      <c r="F183" s="110"/>
      <c r="G183" s="46"/>
      <c r="H183" s="60"/>
      <c r="I183" s="50"/>
      <c r="J183" s="51"/>
    </row>
    <row r="184" spans="1:10" x14ac:dyDescent="0.2">
      <c r="A184" s="6">
        <v>47300</v>
      </c>
      <c r="B184" s="4">
        <v>3</v>
      </c>
      <c r="C184" s="102" t="s">
        <v>15</v>
      </c>
      <c r="D184" s="46">
        <f t="shared" ref="D184:H184" si="25">D185+D189</f>
        <v>57600</v>
      </c>
      <c r="E184" s="46">
        <f t="shared" si="25"/>
        <v>57600</v>
      </c>
      <c r="F184" s="98">
        <f t="shared" ref="F184" si="26">F185+F189</f>
        <v>74000</v>
      </c>
      <c r="G184" s="46">
        <f t="shared" si="25"/>
        <v>57600</v>
      </c>
      <c r="H184" s="46">
        <f t="shared" si="25"/>
        <v>57600</v>
      </c>
      <c r="I184" s="50"/>
      <c r="J184" s="51"/>
    </row>
    <row r="185" spans="1:10" x14ac:dyDescent="0.2">
      <c r="A185" s="6"/>
      <c r="B185" s="4">
        <v>31</v>
      </c>
      <c r="C185" s="4" t="s">
        <v>25</v>
      </c>
      <c r="D185" s="46">
        <f>SUM(D186:D188)</f>
        <v>44000</v>
      </c>
      <c r="E185" s="46">
        <f>SUM(E186:E188)</f>
        <v>44000</v>
      </c>
      <c r="F185" s="98">
        <f>SUM(F186:F188)</f>
        <v>53600</v>
      </c>
      <c r="G185" s="46">
        <v>44000</v>
      </c>
      <c r="H185" s="60">
        <f>G185</f>
        <v>44000</v>
      </c>
      <c r="I185" s="50"/>
      <c r="J185" s="51"/>
    </row>
    <row r="186" spans="1:10" x14ac:dyDescent="0.2">
      <c r="A186" s="6"/>
      <c r="B186" s="39">
        <v>311</v>
      </c>
      <c r="C186" s="30" t="s">
        <v>14</v>
      </c>
      <c r="D186" s="55">
        <v>36213.33</v>
      </c>
      <c r="E186" s="55">
        <v>36213.33</v>
      </c>
      <c r="F186" s="70">
        <v>44300</v>
      </c>
      <c r="G186" s="46"/>
      <c r="H186" s="60"/>
      <c r="I186" s="50"/>
      <c r="J186" s="51"/>
    </row>
    <row r="187" spans="1:10" x14ac:dyDescent="0.2">
      <c r="A187" s="6"/>
      <c r="B187" s="39">
        <v>312</v>
      </c>
      <c r="C187" s="30" t="s">
        <v>103</v>
      </c>
      <c r="D187" s="55">
        <v>1920</v>
      </c>
      <c r="E187" s="55">
        <v>1920</v>
      </c>
      <c r="F187" s="70">
        <v>2000</v>
      </c>
      <c r="G187" s="46"/>
      <c r="H187" s="60"/>
      <c r="I187" s="50"/>
      <c r="J187" s="51"/>
    </row>
    <row r="188" spans="1:10" x14ac:dyDescent="0.2">
      <c r="A188" s="6"/>
      <c r="B188" s="39">
        <v>313</v>
      </c>
      <c r="C188" s="30" t="s">
        <v>26</v>
      </c>
      <c r="D188" s="55">
        <v>5866.67</v>
      </c>
      <c r="E188" s="55">
        <v>5866.67</v>
      </c>
      <c r="F188" s="70">
        <v>7300</v>
      </c>
      <c r="G188" s="46"/>
      <c r="H188" s="60"/>
      <c r="I188" s="50"/>
      <c r="J188" s="51"/>
    </row>
    <row r="189" spans="1:10" x14ac:dyDescent="0.2">
      <c r="A189" s="6"/>
      <c r="B189" s="40">
        <v>32</v>
      </c>
      <c r="C189" s="41" t="s">
        <v>16</v>
      </c>
      <c r="D189" s="46">
        <f>SUM(D190:D191)</f>
        <v>13600</v>
      </c>
      <c r="E189" s="46">
        <f>SUM(E190:E191)</f>
        <v>13600</v>
      </c>
      <c r="F189" s="98">
        <f>SUM(F190:F191)</f>
        <v>20400</v>
      </c>
      <c r="G189" s="46">
        <v>13600</v>
      </c>
      <c r="H189" s="60">
        <f>G189</f>
        <v>13600</v>
      </c>
      <c r="I189" s="50"/>
      <c r="J189" s="51"/>
    </row>
    <row r="190" spans="1:10" x14ac:dyDescent="0.2">
      <c r="A190" s="6"/>
      <c r="B190" s="39">
        <v>321</v>
      </c>
      <c r="C190" s="30" t="s">
        <v>27</v>
      </c>
      <c r="D190" s="55">
        <v>4000</v>
      </c>
      <c r="E190" s="55">
        <v>4000</v>
      </c>
      <c r="F190" s="70">
        <v>7400</v>
      </c>
      <c r="G190" s="55"/>
      <c r="H190" s="59"/>
      <c r="I190" s="50"/>
      <c r="J190" s="51"/>
    </row>
    <row r="191" spans="1:10" x14ac:dyDescent="0.2">
      <c r="A191" s="6"/>
      <c r="B191" s="39">
        <v>322</v>
      </c>
      <c r="C191" s="44" t="s">
        <v>18</v>
      </c>
      <c r="D191" s="55">
        <v>9600</v>
      </c>
      <c r="E191" s="55">
        <v>9600</v>
      </c>
      <c r="F191" s="70">
        <v>13000</v>
      </c>
      <c r="G191" s="55"/>
      <c r="H191" s="59"/>
      <c r="I191" s="50"/>
      <c r="J191" s="51"/>
    </row>
    <row r="192" spans="1:10" x14ac:dyDescent="0.2">
      <c r="A192" s="6"/>
      <c r="B192" s="35"/>
      <c r="C192" s="47"/>
      <c r="D192" s="85"/>
      <c r="E192" s="85"/>
      <c r="F192" s="110"/>
      <c r="G192" s="55"/>
      <c r="H192" s="59"/>
      <c r="I192" s="50"/>
      <c r="J192" s="51"/>
    </row>
    <row r="193" spans="1:10" x14ac:dyDescent="0.2">
      <c r="A193" s="6" t="s">
        <v>90</v>
      </c>
      <c r="B193" s="25" t="s">
        <v>40</v>
      </c>
      <c r="C193" s="12" t="s">
        <v>96</v>
      </c>
      <c r="D193" s="85"/>
      <c r="E193" s="85"/>
      <c r="F193" s="110"/>
      <c r="G193" s="55"/>
      <c r="H193" s="59"/>
      <c r="I193" s="50"/>
      <c r="J193" s="51"/>
    </row>
    <row r="194" spans="1:10" x14ac:dyDescent="0.2">
      <c r="A194" s="6">
        <v>55431</v>
      </c>
      <c r="B194" s="40">
        <v>3</v>
      </c>
      <c r="C194" s="2" t="s">
        <v>15</v>
      </c>
      <c r="D194" s="46">
        <f t="shared" ref="D194:H194" si="27">D195</f>
        <v>4000</v>
      </c>
      <c r="E194" s="46">
        <f t="shared" si="27"/>
        <v>4000</v>
      </c>
      <c r="F194" s="98">
        <f t="shared" si="27"/>
        <v>1796.5</v>
      </c>
      <c r="G194" s="46">
        <f t="shared" si="27"/>
        <v>4000</v>
      </c>
      <c r="H194" s="46">
        <f t="shared" si="27"/>
        <v>4000</v>
      </c>
      <c r="I194" s="50"/>
      <c r="J194" s="51"/>
    </row>
    <row r="195" spans="1:10" x14ac:dyDescent="0.2">
      <c r="A195" s="6"/>
      <c r="B195" s="40">
        <v>32</v>
      </c>
      <c r="C195" s="2" t="s">
        <v>37</v>
      </c>
      <c r="D195" s="46">
        <f>SUM(D196:D197)</f>
        <v>4000</v>
      </c>
      <c r="E195" s="46">
        <f>SUM(E196:E197)</f>
        <v>4000</v>
      </c>
      <c r="F195" s="98">
        <f>SUM(F196:F197)</f>
        <v>1796.5</v>
      </c>
      <c r="G195" s="46">
        <v>4000</v>
      </c>
      <c r="H195" s="46">
        <f>G195</f>
        <v>4000</v>
      </c>
      <c r="I195" s="50"/>
      <c r="J195" s="51"/>
    </row>
    <row r="196" spans="1:10" x14ac:dyDescent="0.2">
      <c r="A196" s="6"/>
      <c r="B196" s="35">
        <v>323</v>
      </c>
      <c r="C196" s="47" t="s">
        <v>31</v>
      </c>
      <c r="D196" s="55">
        <v>0</v>
      </c>
      <c r="E196" s="55">
        <v>0</v>
      </c>
      <c r="F196" s="110">
        <v>0</v>
      </c>
      <c r="G196" s="46"/>
      <c r="H196" s="60"/>
      <c r="I196" s="50"/>
      <c r="J196" s="51"/>
    </row>
    <row r="197" spans="1:10" x14ac:dyDescent="0.2">
      <c r="A197" s="6"/>
      <c r="B197" s="26">
        <v>329</v>
      </c>
      <c r="C197" s="27" t="s">
        <v>13</v>
      </c>
      <c r="D197" s="55">
        <v>4000</v>
      </c>
      <c r="E197" s="55">
        <v>4000</v>
      </c>
      <c r="F197" s="70">
        <v>1796.5</v>
      </c>
      <c r="G197" s="55"/>
      <c r="H197" s="59"/>
      <c r="I197" s="50"/>
      <c r="J197" s="51"/>
    </row>
    <row r="198" spans="1:10" x14ac:dyDescent="0.2">
      <c r="A198" s="6"/>
      <c r="B198" s="35"/>
      <c r="C198" s="47"/>
      <c r="D198" s="85"/>
      <c r="E198" s="85"/>
      <c r="F198" s="110"/>
      <c r="G198" s="55"/>
      <c r="H198" s="59"/>
      <c r="I198" s="50"/>
      <c r="J198" s="51"/>
    </row>
    <row r="199" spans="1:10" x14ac:dyDescent="0.2">
      <c r="A199" s="6" t="s">
        <v>57</v>
      </c>
      <c r="B199" s="25" t="s">
        <v>40</v>
      </c>
      <c r="C199" s="12" t="s">
        <v>58</v>
      </c>
      <c r="D199" s="85"/>
      <c r="E199" s="85"/>
      <c r="F199" s="110"/>
      <c r="G199" s="55"/>
      <c r="H199" s="59"/>
      <c r="I199" s="50"/>
      <c r="J199" s="51"/>
    </row>
    <row r="200" spans="1:10" x14ac:dyDescent="0.2">
      <c r="A200" s="6">
        <v>55431</v>
      </c>
      <c r="B200" s="40">
        <v>3</v>
      </c>
      <c r="C200" s="2" t="s">
        <v>15</v>
      </c>
      <c r="D200" s="46">
        <f t="shared" ref="D200:H200" si="28">D201</f>
        <v>5000</v>
      </c>
      <c r="E200" s="46">
        <f t="shared" si="28"/>
        <v>5000</v>
      </c>
      <c r="F200" s="46">
        <f t="shared" si="28"/>
        <v>4985.53</v>
      </c>
      <c r="G200" s="46">
        <f t="shared" si="28"/>
        <v>5000</v>
      </c>
      <c r="H200" s="46">
        <f t="shared" si="28"/>
        <v>5000</v>
      </c>
      <c r="I200" s="50"/>
      <c r="J200" s="51"/>
    </row>
    <row r="201" spans="1:10" x14ac:dyDescent="0.2">
      <c r="A201" s="6"/>
      <c r="B201" s="40">
        <v>32</v>
      </c>
      <c r="C201" s="2" t="s">
        <v>37</v>
      </c>
      <c r="D201" s="46">
        <f>D202</f>
        <v>5000</v>
      </c>
      <c r="E201" s="46">
        <f>E202</f>
        <v>5000</v>
      </c>
      <c r="F201" s="46">
        <f>F202</f>
        <v>4985.53</v>
      </c>
      <c r="G201" s="46">
        <v>5000</v>
      </c>
      <c r="H201" s="46">
        <f>G201</f>
        <v>5000</v>
      </c>
      <c r="I201" s="50"/>
      <c r="J201" s="51"/>
    </row>
    <row r="202" spans="1:10" x14ac:dyDescent="0.2">
      <c r="A202" s="6"/>
      <c r="B202" s="26">
        <v>329</v>
      </c>
      <c r="C202" s="27" t="s">
        <v>13</v>
      </c>
      <c r="D202" s="55">
        <v>5000</v>
      </c>
      <c r="E202" s="55">
        <v>5000</v>
      </c>
      <c r="F202" s="55">
        <v>4985.53</v>
      </c>
      <c r="G202" s="55"/>
      <c r="H202" s="59"/>
      <c r="I202" s="50"/>
      <c r="J202" s="51"/>
    </row>
    <row r="203" spans="1:10" x14ac:dyDescent="0.2">
      <c r="A203" s="6"/>
      <c r="B203" s="26"/>
      <c r="C203" s="27"/>
      <c r="D203" s="55"/>
      <c r="E203" s="55"/>
      <c r="F203" s="110"/>
      <c r="G203" s="55"/>
      <c r="H203" s="59"/>
      <c r="I203" s="50"/>
      <c r="J203" s="51"/>
    </row>
    <row r="204" spans="1:10" x14ac:dyDescent="0.2">
      <c r="A204" s="6" t="s">
        <v>97</v>
      </c>
      <c r="B204" s="25" t="s">
        <v>40</v>
      </c>
      <c r="C204" s="12" t="s">
        <v>166</v>
      </c>
      <c r="D204" s="55"/>
      <c r="E204" s="55"/>
      <c r="F204" s="110"/>
      <c r="G204" s="55"/>
      <c r="H204" s="59"/>
      <c r="I204" s="50"/>
      <c r="J204" s="51"/>
    </row>
    <row r="205" spans="1:10" x14ac:dyDescent="0.2">
      <c r="A205" s="6">
        <v>55431</v>
      </c>
      <c r="B205" s="40">
        <v>3</v>
      </c>
      <c r="C205" s="2" t="s">
        <v>15</v>
      </c>
      <c r="D205" s="46">
        <f t="shared" ref="D205:H205" si="29">D206</f>
        <v>3000</v>
      </c>
      <c r="E205" s="46">
        <f t="shared" si="29"/>
        <v>3000</v>
      </c>
      <c r="F205" s="109">
        <f t="shared" si="29"/>
        <v>0</v>
      </c>
      <c r="G205" s="46">
        <f t="shared" si="29"/>
        <v>3000</v>
      </c>
      <c r="H205" s="46">
        <f t="shared" si="29"/>
        <v>3000</v>
      </c>
      <c r="I205" s="50"/>
      <c r="J205" s="51"/>
    </row>
    <row r="206" spans="1:10" x14ac:dyDescent="0.2">
      <c r="A206" s="6"/>
      <c r="B206" s="40">
        <v>32</v>
      </c>
      <c r="C206" s="2" t="s">
        <v>37</v>
      </c>
      <c r="D206" s="46">
        <f>D207</f>
        <v>3000</v>
      </c>
      <c r="E206" s="46">
        <f>E207</f>
        <v>3000</v>
      </c>
      <c r="F206" s="109">
        <f>F207</f>
        <v>0</v>
      </c>
      <c r="G206" s="46">
        <v>3000</v>
      </c>
      <c r="H206" s="46">
        <f>G206</f>
        <v>3000</v>
      </c>
      <c r="I206" s="50"/>
      <c r="J206" s="51"/>
    </row>
    <row r="207" spans="1:10" x14ac:dyDescent="0.2">
      <c r="A207" s="6"/>
      <c r="B207" s="26">
        <v>329</v>
      </c>
      <c r="C207" s="27" t="s">
        <v>13</v>
      </c>
      <c r="D207" s="55">
        <v>3000</v>
      </c>
      <c r="E207" s="55">
        <v>3000</v>
      </c>
      <c r="F207" s="110">
        <v>0</v>
      </c>
      <c r="G207" s="55"/>
      <c r="H207" s="59"/>
      <c r="I207" s="50"/>
      <c r="J207" s="51"/>
    </row>
    <row r="208" spans="1:10" ht="12.75" customHeight="1" x14ac:dyDescent="0.2">
      <c r="A208" s="6"/>
      <c r="B208" s="26"/>
      <c r="C208" s="27"/>
      <c r="D208" s="55"/>
      <c r="E208" s="55"/>
      <c r="F208" s="110"/>
      <c r="G208" s="55"/>
      <c r="H208" s="59"/>
      <c r="I208" s="50"/>
      <c r="J208" s="51"/>
    </row>
    <row r="209" spans="1:10" x14ac:dyDescent="0.2">
      <c r="A209" s="97" t="s">
        <v>92</v>
      </c>
      <c r="B209" s="115" t="s">
        <v>129</v>
      </c>
      <c r="C209" s="116"/>
      <c r="D209" s="55"/>
      <c r="E209" s="55"/>
      <c r="F209" s="110"/>
      <c r="G209" s="55"/>
      <c r="H209" s="59"/>
      <c r="I209" s="50"/>
      <c r="J209" s="51"/>
    </row>
    <row r="210" spans="1:10" x14ac:dyDescent="0.2">
      <c r="A210" s="6"/>
      <c r="B210" s="40">
        <v>3</v>
      </c>
      <c r="C210" s="2" t="s">
        <v>15</v>
      </c>
      <c r="D210" s="46">
        <f>D211</f>
        <v>2800</v>
      </c>
      <c r="E210" s="46">
        <f>E211</f>
        <v>2800</v>
      </c>
      <c r="F210" s="46">
        <f>F211</f>
        <v>2800</v>
      </c>
      <c r="G210" s="55"/>
      <c r="H210" s="59"/>
      <c r="I210" s="50"/>
      <c r="J210" s="51"/>
    </row>
    <row r="211" spans="1:10" x14ac:dyDescent="0.2">
      <c r="A211" s="6"/>
      <c r="B211" s="40">
        <v>32</v>
      </c>
      <c r="C211" s="2" t="s">
        <v>37</v>
      </c>
      <c r="D211" s="46">
        <f>SUM(D212:D213)</f>
        <v>2800</v>
      </c>
      <c r="E211" s="46">
        <f>SUM(E212:E213)</f>
        <v>2800</v>
      </c>
      <c r="F211" s="46">
        <f>SUM(F212:F213)</f>
        <v>2800</v>
      </c>
      <c r="G211" s="55"/>
      <c r="H211" s="59"/>
      <c r="I211" s="50"/>
      <c r="J211" s="51"/>
    </row>
    <row r="212" spans="1:10" x14ac:dyDescent="0.2">
      <c r="A212" s="6"/>
      <c r="B212" s="39">
        <v>322</v>
      </c>
      <c r="C212" s="44" t="s">
        <v>18</v>
      </c>
      <c r="D212" s="55">
        <v>1050</v>
      </c>
      <c r="E212" s="55">
        <v>1050</v>
      </c>
      <c r="F212" s="55">
        <v>1050</v>
      </c>
      <c r="G212" s="55"/>
      <c r="H212" s="59"/>
      <c r="I212" s="50"/>
      <c r="J212" s="51"/>
    </row>
    <row r="213" spans="1:10" x14ac:dyDescent="0.2">
      <c r="A213" s="6"/>
      <c r="B213" s="35">
        <v>323</v>
      </c>
      <c r="C213" s="47" t="s">
        <v>31</v>
      </c>
      <c r="D213" s="55">
        <v>1750</v>
      </c>
      <c r="E213" s="55">
        <v>1750</v>
      </c>
      <c r="F213" s="55">
        <v>1750</v>
      </c>
      <c r="G213" s="55"/>
      <c r="H213" s="59"/>
      <c r="I213" s="50"/>
      <c r="J213" s="51"/>
    </row>
    <row r="214" spans="1:10" x14ac:dyDescent="0.2">
      <c r="A214" s="6"/>
      <c r="B214" s="40">
        <v>4</v>
      </c>
      <c r="C214" s="41" t="s">
        <v>21</v>
      </c>
      <c r="D214" s="46">
        <f>D215</f>
        <v>13200</v>
      </c>
      <c r="E214" s="46">
        <f>E215</f>
        <v>13200</v>
      </c>
      <c r="F214" s="46">
        <f>F215</f>
        <v>13200</v>
      </c>
      <c r="G214" s="55"/>
      <c r="H214" s="59"/>
      <c r="I214" s="50"/>
      <c r="J214" s="51"/>
    </row>
    <row r="215" spans="1:10" x14ac:dyDescent="0.2">
      <c r="A215" s="6"/>
      <c r="B215" s="40">
        <v>42</v>
      </c>
      <c r="C215" s="52" t="s">
        <v>35</v>
      </c>
      <c r="D215" s="46">
        <f>SUM(D216:D218)</f>
        <v>13200</v>
      </c>
      <c r="E215" s="46">
        <f>SUM(E216:E218)</f>
        <v>13200</v>
      </c>
      <c r="F215" s="46">
        <f>SUM(F216:F218)</f>
        <v>13200</v>
      </c>
      <c r="G215" s="55"/>
      <c r="H215" s="59"/>
      <c r="I215" s="50"/>
      <c r="J215" s="51"/>
    </row>
    <row r="216" spans="1:10" x14ac:dyDescent="0.2">
      <c r="A216" s="6"/>
      <c r="B216" s="39">
        <v>422</v>
      </c>
      <c r="C216" s="30" t="s">
        <v>36</v>
      </c>
      <c r="D216" s="55">
        <v>13200</v>
      </c>
      <c r="E216" s="55">
        <v>13200</v>
      </c>
      <c r="F216" s="55">
        <v>13200</v>
      </c>
      <c r="G216" s="55"/>
      <c r="H216" s="59"/>
      <c r="I216" s="50"/>
      <c r="J216" s="51"/>
    </row>
    <row r="217" spans="1:10" x14ac:dyDescent="0.2">
      <c r="A217" s="6"/>
      <c r="B217" s="26"/>
      <c r="C217" s="27"/>
      <c r="D217" s="55"/>
      <c r="E217" s="55"/>
      <c r="F217" s="110"/>
      <c r="G217" s="55"/>
      <c r="H217" s="59"/>
      <c r="I217" s="50"/>
      <c r="J217" s="51"/>
    </row>
    <row r="218" spans="1:10" x14ac:dyDescent="0.2">
      <c r="A218" s="6" t="s">
        <v>59</v>
      </c>
      <c r="B218" s="25" t="s">
        <v>40</v>
      </c>
      <c r="C218" s="12" t="s">
        <v>60</v>
      </c>
      <c r="D218" s="55"/>
      <c r="E218" s="55"/>
      <c r="F218" s="110"/>
      <c r="G218" s="55"/>
      <c r="H218" s="59"/>
      <c r="I218" s="50"/>
      <c r="J218" s="51"/>
    </row>
    <row r="219" spans="1:10" x14ac:dyDescent="0.2">
      <c r="A219" s="6">
        <v>55431</v>
      </c>
      <c r="B219" s="40">
        <v>3</v>
      </c>
      <c r="C219" s="2" t="s">
        <v>15</v>
      </c>
      <c r="D219" s="46">
        <f t="shared" ref="D219:H219" si="30">D220</f>
        <v>3000</v>
      </c>
      <c r="E219" s="46">
        <f t="shared" si="30"/>
        <v>3000</v>
      </c>
      <c r="F219" s="109">
        <f t="shared" si="30"/>
        <v>0</v>
      </c>
      <c r="G219" s="46">
        <f t="shared" si="30"/>
        <v>3000</v>
      </c>
      <c r="H219" s="46">
        <f t="shared" si="30"/>
        <v>3000</v>
      </c>
      <c r="I219" s="50"/>
      <c r="J219" s="51"/>
    </row>
    <row r="220" spans="1:10" x14ac:dyDescent="0.2">
      <c r="A220" s="6"/>
      <c r="B220" s="40">
        <v>32</v>
      </c>
      <c r="C220" s="2" t="s">
        <v>37</v>
      </c>
      <c r="D220" s="46">
        <f>SUM(D221:D223)</f>
        <v>3000</v>
      </c>
      <c r="E220" s="46">
        <f>SUM(E221:E223)</f>
        <v>3000</v>
      </c>
      <c r="F220" s="109">
        <f>SUM(F221:F223)</f>
        <v>0</v>
      </c>
      <c r="G220" s="46">
        <v>3000</v>
      </c>
      <c r="H220" s="46">
        <f>G220</f>
        <v>3000</v>
      </c>
      <c r="I220" s="50"/>
      <c r="J220" s="51"/>
    </row>
    <row r="221" spans="1:10" x14ac:dyDescent="0.2">
      <c r="A221" s="6"/>
      <c r="B221" s="39">
        <v>321</v>
      </c>
      <c r="C221" s="30" t="s">
        <v>27</v>
      </c>
      <c r="D221" s="55">
        <v>0</v>
      </c>
      <c r="E221" s="55">
        <v>0</v>
      </c>
      <c r="F221" s="110">
        <v>0</v>
      </c>
      <c r="G221" s="46"/>
      <c r="H221" s="60"/>
      <c r="I221" s="50"/>
      <c r="J221" s="51"/>
    </row>
    <row r="222" spans="1:10" x14ac:dyDescent="0.2">
      <c r="A222" s="6"/>
      <c r="B222" s="35">
        <v>323</v>
      </c>
      <c r="C222" s="47" t="s">
        <v>31</v>
      </c>
      <c r="D222" s="55">
        <v>0</v>
      </c>
      <c r="E222" s="55">
        <v>0</v>
      </c>
      <c r="F222" s="110">
        <v>0</v>
      </c>
      <c r="G222" s="46"/>
      <c r="H222" s="60"/>
      <c r="I222" s="50"/>
      <c r="J222" s="51"/>
    </row>
    <row r="223" spans="1:10" x14ac:dyDescent="0.2">
      <c r="A223" s="6"/>
      <c r="B223" s="26">
        <v>329</v>
      </c>
      <c r="C223" s="27" t="s">
        <v>13</v>
      </c>
      <c r="D223" s="55">
        <v>3000</v>
      </c>
      <c r="E223" s="55">
        <v>3000</v>
      </c>
      <c r="F223" s="110">
        <v>0</v>
      </c>
      <c r="G223" s="55"/>
      <c r="H223" s="59"/>
      <c r="I223" s="50"/>
      <c r="J223" s="51"/>
    </row>
    <row r="224" spans="1:10" x14ac:dyDescent="0.2">
      <c r="A224" s="6"/>
      <c r="B224" s="26"/>
      <c r="C224" s="27"/>
      <c r="D224" s="85"/>
      <c r="E224" s="85"/>
      <c r="F224" s="110"/>
      <c r="G224" s="55"/>
      <c r="H224" s="55"/>
      <c r="I224" s="51"/>
      <c r="J224" s="51"/>
    </row>
    <row r="225" spans="1:8" ht="12.75" customHeight="1" x14ac:dyDescent="0.2">
      <c r="A225" s="15" t="s">
        <v>53</v>
      </c>
      <c r="B225" s="121" t="s">
        <v>17</v>
      </c>
      <c r="C225" s="122"/>
      <c r="D225" s="85"/>
      <c r="E225" s="85"/>
      <c r="F225" s="110"/>
      <c r="G225" s="46"/>
      <c r="H225" s="46"/>
    </row>
    <row r="226" spans="1:8" ht="12.75" hidden="1" customHeight="1" x14ac:dyDescent="0.2">
      <c r="A226" s="6">
        <v>58300</v>
      </c>
      <c r="B226" s="123" t="s">
        <v>120</v>
      </c>
      <c r="C226" s="124"/>
      <c r="D226" s="85"/>
      <c r="E226" s="85"/>
      <c r="F226" s="110"/>
      <c r="G226" s="46"/>
      <c r="H226" s="46"/>
    </row>
    <row r="227" spans="1:8" ht="12.75" hidden="1" customHeight="1" x14ac:dyDescent="0.2">
      <c r="A227" s="6" t="s">
        <v>88</v>
      </c>
      <c r="B227" s="123" t="s">
        <v>104</v>
      </c>
      <c r="C227" s="124"/>
      <c r="D227" s="85"/>
      <c r="E227" s="85"/>
      <c r="F227" s="110"/>
      <c r="G227" s="46"/>
      <c r="H227" s="46"/>
    </row>
    <row r="228" spans="1:8" ht="12.75" hidden="1" customHeight="1" x14ac:dyDescent="0.2">
      <c r="A228" s="6"/>
      <c r="B228" s="40">
        <v>3</v>
      </c>
      <c r="C228" s="2" t="s">
        <v>15</v>
      </c>
      <c r="D228" s="83">
        <f t="shared" ref="D228:H228" si="31">D229+D233</f>
        <v>0</v>
      </c>
      <c r="E228" s="83">
        <f t="shared" si="31"/>
        <v>0</v>
      </c>
      <c r="F228" s="109">
        <f t="shared" ref="F228" si="32">F229+F233</f>
        <v>0</v>
      </c>
      <c r="G228" s="46">
        <f t="shared" si="31"/>
        <v>0</v>
      </c>
      <c r="H228" s="46">
        <f t="shared" si="31"/>
        <v>0</v>
      </c>
    </row>
    <row r="229" spans="1:8" ht="12.75" hidden="1" customHeight="1" x14ac:dyDescent="0.2">
      <c r="A229" s="6"/>
      <c r="B229" s="4">
        <v>31</v>
      </c>
      <c r="C229" s="4" t="s">
        <v>25</v>
      </c>
      <c r="D229" s="83">
        <f>SUM(D230:D232)</f>
        <v>0</v>
      </c>
      <c r="E229" s="83">
        <f>SUM(E230:E232)</f>
        <v>0</v>
      </c>
      <c r="F229" s="109">
        <f>SUM(F230:F232)</f>
        <v>0</v>
      </c>
      <c r="G229" s="46">
        <v>0</v>
      </c>
      <c r="H229" s="46">
        <f>G229</f>
        <v>0</v>
      </c>
    </row>
    <row r="230" spans="1:8" ht="12.75" hidden="1" customHeight="1" x14ac:dyDescent="0.2">
      <c r="A230" s="6"/>
      <c r="B230" s="39">
        <v>311</v>
      </c>
      <c r="C230" s="30" t="s">
        <v>14</v>
      </c>
      <c r="D230" s="85">
        <v>0</v>
      </c>
      <c r="E230" s="85">
        <v>0</v>
      </c>
      <c r="F230" s="110">
        <v>0</v>
      </c>
      <c r="G230" s="46"/>
      <c r="H230" s="46"/>
    </row>
    <row r="231" spans="1:8" ht="12.75" hidden="1" customHeight="1" x14ac:dyDescent="0.2">
      <c r="A231" s="6"/>
      <c r="B231" s="39">
        <v>312</v>
      </c>
      <c r="C231" s="30" t="s">
        <v>103</v>
      </c>
      <c r="D231" s="85">
        <v>0</v>
      </c>
      <c r="E231" s="85">
        <v>0</v>
      </c>
      <c r="F231" s="110">
        <v>0</v>
      </c>
      <c r="G231" s="46"/>
      <c r="H231" s="46"/>
    </row>
    <row r="232" spans="1:8" ht="12.75" hidden="1" customHeight="1" x14ac:dyDescent="0.2">
      <c r="A232" s="6"/>
      <c r="B232" s="39">
        <v>313</v>
      </c>
      <c r="C232" s="30" t="s">
        <v>26</v>
      </c>
      <c r="D232" s="85">
        <v>0</v>
      </c>
      <c r="E232" s="85">
        <v>0</v>
      </c>
      <c r="F232" s="110">
        <v>0</v>
      </c>
      <c r="G232" s="46"/>
      <c r="H232" s="46"/>
    </row>
    <row r="233" spans="1:8" ht="12.75" hidden="1" customHeight="1" x14ac:dyDescent="0.2">
      <c r="A233" s="6"/>
      <c r="B233" s="40">
        <v>32</v>
      </c>
      <c r="C233" s="41" t="s">
        <v>16</v>
      </c>
      <c r="D233" s="83">
        <f>D234</f>
        <v>0</v>
      </c>
      <c r="E233" s="83">
        <f>E234</f>
        <v>0</v>
      </c>
      <c r="F233" s="109">
        <f>F234</f>
        <v>0</v>
      </c>
      <c r="G233" s="46">
        <v>0</v>
      </c>
      <c r="H233" s="46">
        <f>G233</f>
        <v>0</v>
      </c>
    </row>
    <row r="234" spans="1:8" ht="12.75" hidden="1" customHeight="1" x14ac:dyDescent="0.2">
      <c r="A234" s="6"/>
      <c r="B234" s="39">
        <v>321</v>
      </c>
      <c r="C234" s="30" t="s">
        <v>27</v>
      </c>
      <c r="D234" s="85">
        <v>0</v>
      </c>
      <c r="E234" s="85">
        <v>0</v>
      </c>
      <c r="F234" s="110">
        <v>0</v>
      </c>
      <c r="G234" s="46"/>
      <c r="H234" s="46"/>
    </row>
    <row r="235" spans="1:8" ht="12.75" hidden="1" customHeight="1" x14ac:dyDescent="0.2">
      <c r="A235" s="6"/>
      <c r="B235" s="35"/>
      <c r="C235" s="47"/>
      <c r="D235" s="85"/>
      <c r="E235" s="85"/>
      <c r="F235" s="110"/>
      <c r="G235" s="46"/>
      <c r="H235" s="46"/>
    </row>
    <row r="236" spans="1:8" ht="12.75" hidden="1" customHeight="1" x14ac:dyDescent="0.2">
      <c r="A236" s="6">
        <v>58300</v>
      </c>
      <c r="B236" s="123" t="s">
        <v>112</v>
      </c>
      <c r="C236" s="124"/>
      <c r="D236" s="85"/>
      <c r="E236" s="85"/>
      <c r="F236" s="110"/>
      <c r="G236" s="46"/>
      <c r="H236" s="46"/>
    </row>
    <row r="237" spans="1:8" ht="12.75" hidden="1" customHeight="1" x14ac:dyDescent="0.2">
      <c r="A237" s="6" t="s">
        <v>88</v>
      </c>
      <c r="B237" s="123" t="s">
        <v>104</v>
      </c>
      <c r="C237" s="124"/>
      <c r="D237" s="85"/>
      <c r="E237" s="85"/>
      <c r="F237" s="110"/>
      <c r="G237" s="46"/>
      <c r="H237" s="46"/>
    </row>
    <row r="238" spans="1:8" ht="12.75" hidden="1" customHeight="1" x14ac:dyDescent="0.2">
      <c r="A238" s="6"/>
      <c r="B238" s="40">
        <v>3</v>
      </c>
      <c r="C238" s="2" t="s">
        <v>15</v>
      </c>
      <c r="D238" s="83">
        <f>D239+D261</f>
        <v>0</v>
      </c>
      <c r="E238" s="83">
        <f>E239+E261</f>
        <v>0</v>
      </c>
      <c r="F238" s="109">
        <f>F239+F261</f>
        <v>0</v>
      </c>
      <c r="G238" s="46"/>
      <c r="H238" s="46"/>
    </row>
    <row r="239" spans="1:8" ht="12.75" hidden="1" customHeight="1" x14ac:dyDescent="0.2">
      <c r="A239" s="6"/>
      <c r="B239" s="40">
        <v>32</v>
      </c>
      <c r="C239" s="41" t="s">
        <v>16</v>
      </c>
      <c r="D239" s="83">
        <f>D240+D260</f>
        <v>0</v>
      </c>
      <c r="E239" s="83">
        <f>E240+E260</f>
        <v>0</v>
      </c>
      <c r="F239" s="109">
        <f>F240+F260</f>
        <v>0</v>
      </c>
      <c r="G239" s="46"/>
      <c r="H239" s="46">
        <f>G239</f>
        <v>0</v>
      </c>
    </row>
    <row r="240" spans="1:8" ht="12.75" hidden="1" customHeight="1" x14ac:dyDescent="0.2">
      <c r="A240" s="6"/>
      <c r="B240" s="35">
        <v>323</v>
      </c>
      <c r="C240" s="47" t="s">
        <v>31</v>
      </c>
      <c r="D240" s="85">
        <v>0</v>
      </c>
      <c r="E240" s="85">
        <v>0</v>
      </c>
      <c r="F240" s="110">
        <v>0</v>
      </c>
      <c r="G240" s="46"/>
      <c r="H240" s="46"/>
    </row>
    <row r="241" spans="1:8" ht="12.75" customHeight="1" x14ac:dyDescent="0.2">
      <c r="A241" s="6"/>
      <c r="B241" s="35"/>
      <c r="C241" s="47"/>
      <c r="D241" s="85"/>
      <c r="E241" s="85"/>
      <c r="F241" s="110"/>
      <c r="G241" s="46"/>
      <c r="H241" s="46"/>
    </row>
    <row r="242" spans="1:8" ht="12.75" hidden="1" customHeight="1" x14ac:dyDescent="0.2">
      <c r="A242" s="6">
        <v>58300</v>
      </c>
      <c r="B242" s="123" t="s">
        <v>112</v>
      </c>
      <c r="C242" s="124"/>
      <c r="D242" s="85"/>
      <c r="E242" s="85"/>
      <c r="F242" s="110"/>
      <c r="G242" s="46"/>
      <c r="H242" s="46"/>
    </row>
    <row r="243" spans="1:8" ht="12.75" hidden="1" customHeight="1" x14ac:dyDescent="0.2">
      <c r="A243" s="6" t="s">
        <v>121</v>
      </c>
      <c r="B243" s="123" t="s">
        <v>122</v>
      </c>
      <c r="C243" s="124"/>
      <c r="D243" s="85"/>
      <c r="E243" s="85"/>
      <c r="F243" s="110"/>
      <c r="G243" s="46"/>
      <c r="H243" s="46"/>
    </row>
    <row r="244" spans="1:8" ht="12.75" hidden="1" customHeight="1" x14ac:dyDescent="0.2">
      <c r="A244" s="6"/>
      <c r="B244" s="40">
        <v>3</v>
      </c>
      <c r="C244" s="2" t="s">
        <v>15</v>
      </c>
      <c r="D244" s="83">
        <f t="shared" ref="D244:F245" si="33">D245</f>
        <v>0</v>
      </c>
      <c r="E244" s="83">
        <f t="shared" si="33"/>
        <v>0</v>
      </c>
      <c r="F244" s="109">
        <f t="shared" si="33"/>
        <v>0</v>
      </c>
      <c r="G244" s="46"/>
      <c r="H244" s="46"/>
    </row>
    <row r="245" spans="1:8" ht="12.75" hidden="1" customHeight="1" x14ac:dyDescent="0.2">
      <c r="A245" s="6"/>
      <c r="B245" s="40">
        <v>32</v>
      </c>
      <c r="C245" s="41" t="s">
        <v>16</v>
      </c>
      <c r="D245" s="83">
        <f t="shared" si="33"/>
        <v>0</v>
      </c>
      <c r="E245" s="83">
        <f t="shared" si="33"/>
        <v>0</v>
      </c>
      <c r="F245" s="109">
        <f t="shared" si="33"/>
        <v>0</v>
      </c>
      <c r="G245" s="46"/>
      <c r="H245" s="46"/>
    </row>
    <row r="246" spans="1:8" ht="12.75" hidden="1" customHeight="1" x14ac:dyDescent="0.2">
      <c r="A246" s="6"/>
      <c r="B246" s="35">
        <v>323</v>
      </c>
      <c r="C246" s="47" t="s">
        <v>31</v>
      </c>
      <c r="D246" s="85">
        <v>0</v>
      </c>
      <c r="E246" s="85">
        <v>0</v>
      </c>
      <c r="F246" s="110">
        <v>0</v>
      </c>
      <c r="G246" s="46"/>
      <c r="H246" s="46"/>
    </row>
    <row r="247" spans="1:8" ht="12.75" hidden="1" customHeight="1" x14ac:dyDescent="0.2">
      <c r="A247" s="6"/>
      <c r="B247" s="35"/>
      <c r="C247" s="47"/>
      <c r="D247" s="85"/>
      <c r="E247" s="85"/>
      <c r="F247" s="110"/>
      <c r="G247" s="46"/>
      <c r="H247" s="46"/>
    </row>
    <row r="248" spans="1:8" ht="12.75" hidden="1" customHeight="1" x14ac:dyDescent="0.2">
      <c r="A248" s="6">
        <v>48006</v>
      </c>
      <c r="B248" s="123" t="s">
        <v>123</v>
      </c>
      <c r="C248" s="124"/>
      <c r="D248" s="85"/>
      <c r="E248" s="85"/>
      <c r="F248" s="110"/>
      <c r="G248" s="46"/>
      <c r="H248" s="46"/>
    </row>
    <row r="249" spans="1:8" ht="12.75" hidden="1" customHeight="1" x14ac:dyDescent="0.2">
      <c r="A249" s="6" t="s">
        <v>114</v>
      </c>
      <c r="B249" s="123" t="s">
        <v>115</v>
      </c>
      <c r="C249" s="124"/>
      <c r="D249" s="85"/>
      <c r="E249" s="85"/>
      <c r="F249" s="110"/>
      <c r="G249" s="46"/>
      <c r="H249" s="46"/>
    </row>
    <row r="250" spans="1:8" ht="12.75" hidden="1" customHeight="1" x14ac:dyDescent="0.2">
      <c r="A250" s="6"/>
      <c r="B250" s="40">
        <v>4</v>
      </c>
      <c r="C250" s="41" t="s">
        <v>21</v>
      </c>
      <c r="D250" s="83">
        <f t="shared" ref="D250:F251" si="34">D251</f>
        <v>0</v>
      </c>
      <c r="E250" s="83">
        <f t="shared" si="34"/>
        <v>0</v>
      </c>
      <c r="F250" s="109">
        <f t="shared" si="34"/>
        <v>0</v>
      </c>
      <c r="G250" s="46"/>
      <c r="H250" s="46"/>
    </row>
    <row r="251" spans="1:8" ht="12.75" hidden="1" customHeight="1" x14ac:dyDescent="0.2">
      <c r="A251" s="6"/>
      <c r="B251" s="40">
        <v>42</v>
      </c>
      <c r="C251" s="52" t="s">
        <v>35</v>
      </c>
      <c r="D251" s="83">
        <f t="shared" si="34"/>
        <v>0</v>
      </c>
      <c r="E251" s="83">
        <f t="shared" si="34"/>
        <v>0</v>
      </c>
      <c r="F251" s="109">
        <f t="shared" si="34"/>
        <v>0</v>
      </c>
      <c r="G251" s="46"/>
      <c r="H251" s="46"/>
    </row>
    <row r="252" spans="1:8" ht="12.75" hidden="1" customHeight="1" x14ac:dyDescent="0.2">
      <c r="A252" s="6"/>
      <c r="B252" s="39">
        <v>422</v>
      </c>
      <c r="C252" s="30" t="s">
        <v>36</v>
      </c>
      <c r="D252" s="85">
        <v>0</v>
      </c>
      <c r="E252" s="85">
        <v>0</v>
      </c>
      <c r="F252" s="110">
        <v>0</v>
      </c>
      <c r="G252" s="46"/>
      <c r="H252" s="46"/>
    </row>
    <row r="253" spans="1:8" ht="12.75" hidden="1" customHeight="1" x14ac:dyDescent="0.2">
      <c r="A253" s="6"/>
      <c r="B253" s="35"/>
      <c r="C253" s="47"/>
      <c r="D253" s="85"/>
      <c r="E253" s="85"/>
      <c r="F253" s="110"/>
      <c r="G253" s="46"/>
      <c r="H253" s="46"/>
    </row>
    <row r="254" spans="1:8" ht="12.75" hidden="1" customHeight="1" x14ac:dyDescent="0.2">
      <c r="A254" s="6">
        <v>58300</v>
      </c>
      <c r="B254" s="123" t="s">
        <v>112</v>
      </c>
      <c r="C254" s="124"/>
      <c r="D254" s="85"/>
      <c r="E254" s="85"/>
      <c r="F254" s="110"/>
      <c r="G254" s="46"/>
      <c r="H254" s="46"/>
    </row>
    <row r="255" spans="1:8" ht="12.75" hidden="1" customHeight="1" x14ac:dyDescent="0.2">
      <c r="A255" s="6" t="s">
        <v>114</v>
      </c>
      <c r="B255" s="123" t="s">
        <v>115</v>
      </c>
      <c r="C255" s="124"/>
      <c r="D255" s="85"/>
      <c r="E255" s="85"/>
      <c r="F255" s="110"/>
      <c r="G255" s="46"/>
      <c r="H255" s="46"/>
    </row>
    <row r="256" spans="1:8" ht="12.75" hidden="1" customHeight="1" x14ac:dyDescent="0.2">
      <c r="A256" s="6"/>
      <c r="B256" s="40">
        <v>4</v>
      </c>
      <c r="C256" s="41" t="s">
        <v>21</v>
      </c>
      <c r="D256" s="83">
        <f t="shared" ref="D256:F257" si="35">D257</f>
        <v>0</v>
      </c>
      <c r="E256" s="83">
        <f t="shared" si="35"/>
        <v>0</v>
      </c>
      <c r="F256" s="109">
        <f t="shared" si="35"/>
        <v>0</v>
      </c>
      <c r="G256" s="46"/>
      <c r="H256" s="46"/>
    </row>
    <row r="257" spans="1:8" ht="12.75" hidden="1" customHeight="1" x14ac:dyDescent="0.2">
      <c r="A257" s="6"/>
      <c r="B257" s="40">
        <v>42</v>
      </c>
      <c r="C257" s="52" t="s">
        <v>35</v>
      </c>
      <c r="D257" s="83">
        <f t="shared" si="35"/>
        <v>0</v>
      </c>
      <c r="E257" s="83">
        <f t="shared" si="35"/>
        <v>0</v>
      </c>
      <c r="F257" s="109">
        <f t="shared" si="35"/>
        <v>0</v>
      </c>
      <c r="G257" s="46"/>
      <c r="H257" s="46"/>
    </row>
    <row r="258" spans="1:8" ht="12.75" hidden="1" customHeight="1" x14ac:dyDescent="0.2">
      <c r="A258" s="6"/>
      <c r="B258" s="39">
        <v>422</v>
      </c>
      <c r="C258" s="30" t="s">
        <v>36</v>
      </c>
      <c r="D258" s="85">
        <v>0</v>
      </c>
      <c r="E258" s="85">
        <v>0</v>
      </c>
      <c r="F258" s="110">
        <v>0</v>
      </c>
      <c r="G258" s="46"/>
      <c r="H258" s="46"/>
    </row>
    <row r="259" spans="1:8" ht="12.75" hidden="1" customHeight="1" x14ac:dyDescent="0.2">
      <c r="A259" s="6"/>
      <c r="B259" s="35"/>
      <c r="C259" s="47"/>
      <c r="D259" s="85"/>
      <c r="E259" s="85"/>
      <c r="F259" s="110"/>
      <c r="G259" s="46"/>
      <c r="H259" s="46"/>
    </row>
    <row r="260" spans="1:8" ht="12.75" customHeight="1" x14ac:dyDescent="0.2">
      <c r="A260" s="4">
        <v>32300</v>
      </c>
      <c r="B260" s="123" t="s">
        <v>61</v>
      </c>
      <c r="C260" s="124"/>
      <c r="D260" s="85"/>
      <c r="E260" s="85"/>
      <c r="F260" s="110"/>
      <c r="G260" s="46"/>
      <c r="H260" s="46"/>
    </row>
    <row r="261" spans="1:8" ht="12.75" customHeight="1" x14ac:dyDescent="0.2">
      <c r="A261" s="6" t="s">
        <v>141</v>
      </c>
      <c r="B261" s="123" t="s">
        <v>142</v>
      </c>
      <c r="C261" s="124"/>
      <c r="D261" s="85"/>
      <c r="E261" s="85"/>
      <c r="F261" s="110"/>
      <c r="G261" s="46"/>
      <c r="H261" s="46"/>
    </row>
    <row r="262" spans="1:8" ht="12.75" customHeight="1" x14ac:dyDescent="0.2">
      <c r="A262" s="6"/>
      <c r="B262" s="40">
        <v>3</v>
      </c>
      <c r="C262" s="2" t="s">
        <v>15</v>
      </c>
      <c r="D262" s="46">
        <f>D263+D269</f>
        <v>90500</v>
      </c>
      <c r="E262" s="46">
        <f>E263+E269</f>
        <v>71700</v>
      </c>
      <c r="F262" s="98">
        <f>F263+F269</f>
        <v>112500</v>
      </c>
      <c r="G262" s="46">
        <f>G263+G269</f>
        <v>90500</v>
      </c>
      <c r="H262" s="46">
        <f>H263+H269</f>
        <v>90500</v>
      </c>
    </row>
    <row r="263" spans="1:8" ht="12.75" customHeight="1" x14ac:dyDescent="0.2">
      <c r="A263" s="6"/>
      <c r="B263" s="40">
        <v>32</v>
      </c>
      <c r="C263" s="2" t="s">
        <v>37</v>
      </c>
      <c r="D263" s="46">
        <f>SUM(D264:D268)</f>
        <v>88500</v>
      </c>
      <c r="E263" s="46">
        <f>SUM(E264:E268)</f>
        <v>71200</v>
      </c>
      <c r="F263" s="98">
        <f>SUM(F264:F268)</f>
        <v>112000</v>
      </c>
      <c r="G263" s="46">
        <v>88500</v>
      </c>
      <c r="H263" s="46">
        <v>88500</v>
      </c>
    </row>
    <row r="264" spans="1:8" ht="12.75" customHeight="1" x14ac:dyDescent="0.2">
      <c r="A264" s="6"/>
      <c r="B264" s="39">
        <v>321</v>
      </c>
      <c r="C264" s="30" t="s">
        <v>30</v>
      </c>
      <c r="D264" s="55">
        <v>5000</v>
      </c>
      <c r="E264" s="70">
        <v>700</v>
      </c>
      <c r="F264" s="70">
        <v>13000</v>
      </c>
      <c r="G264" s="46"/>
      <c r="H264" s="46"/>
    </row>
    <row r="265" spans="1:8" ht="12.75" customHeight="1" x14ac:dyDescent="0.2">
      <c r="A265" s="6"/>
      <c r="B265" s="39">
        <v>322</v>
      </c>
      <c r="C265" s="44" t="s">
        <v>18</v>
      </c>
      <c r="D265" s="55">
        <v>60000</v>
      </c>
      <c r="E265" s="55">
        <v>63000</v>
      </c>
      <c r="F265" s="70">
        <v>89000</v>
      </c>
      <c r="G265" s="46"/>
      <c r="H265" s="46"/>
    </row>
    <row r="266" spans="1:8" ht="12.75" customHeight="1" x14ac:dyDescent="0.2">
      <c r="A266" s="6"/>
      <c r="B266" s="39">
        <v>323</v>
      </c>
      <c r="C266" s="44" t="s">
        <v>31</v>
      </c>
      <c r="D266" s="55">
        <v>23000</v>
      </c>
      <c r="E266" s="70">
        <v>7000</v>
      </c>
      <c r="F266" s="70">
        <v>9100</v>
      </c>
      <c r="G266" s="46"/>
      <c r="H266" s="46"/>
    </row>
    <row r="267" spans="1:8" ht="12.75" customHeight="1" x14ac:dyDescent="0.2">
      <c r="A267" s="6"/>
      <c r="B267" s="35">
        <v>324</v>
      </c>
      <c r="C267" s="47" t="s">
        <v>181</v>
      </c>
      <c r="D267" s="55"/>
      <c r="E267" s="70"/>
      <c r="F267" s="70">
        <v>400</v>
      </c>
      <c r="G267" s="46"/>
      <c r="H267" s="46"/>
    </row>
    <row r="268" spans="1:8" ht="12.75" customHeight="1" x14ac:dyDescent="0.2">
      <c r="A268" s="6"/>
      <c r="B268" s="26">
        <v>329</v>
      </c>
      <c r="C268" s="27" t="s">
        <v>13</v>
      </c>
      <c r="D268" s="55">
        <v>500</v>
      </c>
      <c r="E268" s="55">
        <v>500</v>
      </c>
      <c r="F268" s="55">
        <v>500</v>
      </c>
      <c r="G268" s="46"/>
      <c r="H268" s="46"/>
    </row>
    <row r="269" spans="1:8" ht="12.75" customHeight="1" x14ac:dyDescent="0.2">
      <c r="A269" s="6"/>
      <c r="B269" s="40">
        <v>34</v>
      </c>
      <c r="C269" s="2" t="s">
        <v>34</v>
      </c>
      <c r="D269" s="46">
        <f>D270</f>
        <v>2000</v>
      </c>
      <c r="E269" s="46">
        <f>E270</f>
        <v>500</v>
      </c>
      <c r="F269" s="46">
        <f>F270</f>
        <v>500</v>
      </c>
      <c r="G269" s="46">
        <v>2000</v>
      </c>
      <c r="H269" s="46">
        <v>2000</v>
      </c>
    </row>
    <row r="270" spans="1:8" ht="12.75" customHeight="1" x14ac:dyDescent="0.2">
      <c r="A270" s="6"/>
      <c r="B270" s="39">
        <v>343</v>
      </c>
      <c r="C270" s="44" t="s">
        <v>32</v>
      </c>
      <c r="D270" s="55">
        <v>2000</v>
      </c>
      <c r="E270" s="55">
        <v>500</v>
      </c>
      <c r="F270" s="55">
        <v>500</v>
      </c>
      <c r="G270" s="46"/>
      <c r="H270" s="46"/>
    </row>
    <row r="271" spans="1:8" ht="12.75" customHeight="1" x14ac:dyDescent="0.2">
      <c r="A271" s="6"/>
      <c r="B271" s="40">
        <v>4</v>
      </c>
      <c r="C271" s="41" t="s">
        <v>21</v>
      </c>
      <c r="D271" s="55"/>
      <c r="E271" s="55"/>
      <c r="F271" s="98">
        <f>F272+F274</f>
        <v>172200</v>
      </c>
      <c r="G271" s="46"/>
      <c r="H271" s="46"/>
    </row>
    <row r="272" spans="1:8" ht="12.75" customHeight="1" x14ac:dyDescent="0.2">
      <c r="A272" s="6"/>
      <c r="B272" s="40">
        <v>41</v>
      </c>
      <c r="C272" s="52" t="s">
        <v>182</v>
      </c>
      <c r="D272" s="55"/>
      <c r="E272" s="55"/>
      <c r="F272" s="98">
        <f>F273</f>
        <v>2937.5</v>
      </c>
      <c r="G272" s="46"/>
      <c r="H272" s="46"/>
    </row>
    <row r="273" spans="1:8" ht="12.75" customHeight="1" x14ac:dyDescent="0.2">
      <c r="A273" s="6"/>
      <c r="B273" s="39">
        <v>412</v>
      </c>
      <c r="C273" s="44" t="s">
        <v>183</v>
      </c>
      <c r="D273" s="55"/>
      <c r="E273" s="55"/>
      <c r="F273" s="70">
        <v>2937.5</v>
      </c>
      <c r="G273" s="46"/>
      <c r="H273" s="46"/>
    </row>
    <row r="274" spans="1:8" ht="12.75" customHeight="1" x14ac:dyDescent="0.2">
      <c r="A274" s="6"/>
      <c r="B274" s="40">
        <v>42</v>
      </c>
      <c r="C274" s="52" t="s">
        <v>35</v>
      </c>
      <c r="D274" s="46">
        <f>D275+D276</f>
        <v>180000</v>
      </c>
      <c r="E274" s="46">
        <f>E275+E276</f>
        <v>213000</v>
      </c>
      <c r="F274" s="98">
        <f>F275+F276</f>
        <v>169262.5</v>
      </c>
      <c r="G274" s="46"/>
      <c r="H274" s="46"/>
    </row>
    <row r="275" spans="1:8" ht="12.75" customHeight="1" x14ac:dyDescent="0.2">
      <c r="A275" s="6"/>
      <c r="B275" s="39">
        <v>422</v>
      </c>
      <c r="C275" s="30" t="s">
        <v>36</v>
      </c>
      <c r="D275" s="55">
        <v>180000</v>
      </c>
      <c r="E275" s="55">
        <v>213000</v>
      </c>
      <c r="F275" s="70">
        <v>169262.5</v>
      </c>
      <c r="G275" s="46">
        <v>0</v>
      </c>
      <c r="H275" s="46"/>
    </row>
    <row r="276" spans="1:8" ht="12.75" customHeight="1" x14ac:dyDescent="0.2">
      <c r="A276" s="6"/>
      <c r="B276" s="35"/>
      <c r="C276" s="47"/>
      <c r="D276" s="85"/>
      <c r="E276" s="85"/>
      <c r="F276" s="110"/>
      <c r="G276" s="46"/>
      <c r="H276" s="46"/>
    </row>
    <row r="277" spans="1:8" ht="12.75" customHeight="1" x14ac:dyDescent="0.2">
      <c r="A277" s="97" t="s">
        <v>92</v>
      </c>
      <c r="B277" s="115" t="s">
        <v>130</v>
      </c>
      <c r="C277" s="116"/>
      <c r="D277" s="85"/>
      <c r="E277" s="85"/>
      <c r="F277" s="110"/>
      <c r="G277" s="46"/>
      <c r="H277" s="46"/>
    </row>
    <row r="278" spans="1:8" ht="12.75" customHeight="1" x14ac:dyDescent="0.2">
      <c r="A278" s="6" t="s">
        <v>127</v>
      </c>
      <c r="B278" s="123" t="s">
        <v>128</v>
      </c>
      <c r="C278" s="124"/>
      <c r="D278" s="85"/>
      <c r="E278" s="85"/>
      <c r="F278" s="110"/>
      <c r="G278" s="46"/>
      <c r="H278" s="46"/>
    </row>
    <row r="279" spans="1:8" ht="12.75" customHeight="1" x14ac:dyDescent="0.2">
      <c r="A279" s="6"/>
      <c r="B279" s="40">
        <v>3</v>
      </c>
      <c r="C279" s="2" t="s">
        <v>15</v>
      </c>
      <c r="D279" s="46">
        <f t="shared" ref="D279:G279" si="36">D280</f>
        <v>45000</v>
      </c>
      <c r="E279" s="46">
        <f t="shared" si="36"/>
        <v>40000</v>
      </c>
      <c r="F279" s="98">
        <f t="shared" ref="F279" si="37">F280</f>
        <v>55000</v>
      </c>
      <c r="G279" s="46">
        <f t="shared" si="36"/>
        <v>45000</v>
      </c>
      <c r="H279" s="46">
        <f>G279</f>
        <v>45000</v>
      </c>
    </row>
    <row r="280" spans="1:8" ht="12.75" customHeight="1" x14ac:dyDescent="0.2">
      <c r="A280" s="6"/>
      <c r="B280" s="11">
        <v>37</v>
      </c>
      <c r="C280" s="2" t="s">
        <v>89</v>
      </c>
      <c r="D280" s="46">
        <f>D281</f>
        <v>45000</v>
      </c>
      <c r="E280" s="46">
        <f>E281</f>
        <v>40000</v>
      </c>
      <c r="F280" s="98">
        <f>F281</f>
        <v>55000</v>
      </c>
      <c r="G280" s="46">
        <v>45000</v>
      </c>
      <c r="H280" s="46">
        <f>G280</f>
        <v>45000</v>
      </c>
    </row>
    <row r="281" spans="1:8" ht="12.75" customHeight="1" x14ac:dyDescent="0.2">
      <c r="A281" s="6"/>
      <c r="B281" s="26">
        <v>372</v>
      </c>
      <c r="C281" s="44" t="s">
        <v>33</v>
      </c>
      <c r="D281" s="55">
        <v>45000</v>
      </c>
      <c r="E281" s="55">
        <v>40000</v>
      </c>
      <c r="F281" s="70">
        <v>55000</v>
      </c>
      <c r="G281" s="46"/>
      <c r="H281" s="46"/>
    </row>
    <row r="282" spans="1:8" ht="12.75" customHeight="1" x14ac:dyDescent="0.2">
      <c r="A282" s="6"/>
      <c r="B282" s="40">
        <v>4</v>
      </c>
      <c r="C282" s="41" t="s">
        <v>21</v>
      </c>
      <c r="D282" s="46">
        <f t="shared" ref="D282:F282" si="38">D283</f>
        <v>45000</v>
      </c>
      <c r="E282" s="46">
        <f t="shared" si="38"/>
        <v>25000</v>
      </c>
      <c r="F282" s="98">
        <f t="shared" si="38"/>
        <v>5000</v>
      </c>
      <c r="G282" s="46">
        <f>G283</f>
        <v>45000</v>
      </c>
      <c r="H282" s="46">
        <f>H283</f>
        <v>45000</v>
      </c>
    </row>
    <row r="283" spans="1:8" ht="12.75" customHeight="1" x14ac:dyDescent="0.2">
      <c r="A283" s="6"/>
      <c r="B283" s="40">
        <v>42</v>
      </c>
      <c r="C283" s="52" t="s">
        <v>35</v>
      </c>
      <c r="D283" s="46">
        <f>D284+D285</f>
        <v>45000</v>
      </c>
      <c r="E283" s="46">
        <f>E284+E285</f>
        <v>25000</v>
      </c>
      <c r="F283" s="98">
        <f>F284+F285</f>
        <v>5000</v>
      </c>
      <c r="G283" s="46">
        <v>45000</v>
      </c>
      <c r="H283" s="46">
        <f>G283</f>
        <v>45000</v>
      </c>
    </row>
    <row r="284" spans="1:8" ht="12.75" customHeight="1" x14ac:dyDescent="0.2">
      <c r="A284" s="6"/>
      <c r="B284" s="39">
        <v>424</v>
      </c>
      <c r="C284" s="30" t="s">
        <v>138</v>
      </c>
      <c r="D284" s="55">
        <v>45000</v>
      </c>
      <c r="E284" s="70">
        <v>25000</v>
      </c>
      <c r="F284" s="70">
        <v>5000</v>
      </c>
      <c r="G284" s="46">
        <v>0</v>
      </c>
      <c r="H284" s="46"/>
    </row>
    <row r="285" spans="1:8" ht="12.75" customHeight="1" x14ac:dyDescent="0.2">
      <c r="A285" s="6"/>
      <c r="B285" s="35"/>
      <c r="C285" s="47"/>
      <c r="D285" s="85"/>
      <c r="E285" s="85"/>
      <c r="F285" s="110"/>
      <c r="G285" s="46"/>
      <c r="H285" s="46"/>
    </row>
    <row r="286" spans="1:8" ht="12.75" customHeight="1" x14ac:dyDescent="0.2">
      <c r="A286" s="6"/>
      <c r="B286" s="35"/>
      <c r="C286" s="13" t="s">
        <v>56</v>
      </c>
      <c r="D286" s="85"/>
      <c r="E286" s="85"/>
      <c r="F286" s="110"/>
      <c r="G286" s="46"/>
      <c r="H286" s="46"/>
    </row>
    <row r="287" spans="1:8" ht="12.75" customHeight="1" x14ac:dyDescent="0.2">
      <c r="A287" s="4">
        <v>47300</v>
      </c>
      <c r="B287" s="123" t="s">
        <v>169</v>
      </c>
      <c r="C287" s="124"/>
      <c r="D287" s="85"/>
      <c r="E287" s="85"/>
      <c r="F287" s="110"/>
      <c r="G287" s="46"/>
      <c r="H287" s="46"/>
    </row>
    <row r="288" spans="1:8" ht="12.75" customHeight="1" x14ac:dyDescent="0.2">
      <c r="A288" s="6" t="s">
        <v>48</v>
      </c>
      <c r="B288" s="123" t="s">
        <v>105</v>
      </c>
      <c r="C288" s="124"/>
      <c r="D288" s="83"/>
      <c r="E288" s="83"/>
      <c r="F288" s="109"/>
      <c r="G288" s="46"/>
      <c r="H288" s="46"/>
    </row>
    <row r="289" spans="1:8" ht="12.75" customHeight="1" x14ac:dyDescent="0.2">
      <c r="A289" s="6"/>
      <c r="B289" s="40">
        <v>3</v>
      </c>
      <c r="C289" s="2" t="s">
        <v>15</v>
      </c>
      <c r="D289" s="46">
        <f t="shared" ref="D289:H289" si="39">D290</f>
        <v>75000</v>
      </c>
      <c r="E289" s="46">
        <f t="shared" si="39"/>
        <v>75000</v>
      </c>
      <c r="F289" s="98">
        <f t="shared" si="39"/>
        <v>80000</v>
      </c>
      <c r="G289" s="46">
        <f t="shared" si="39"/>
        <v>75000</v>
      </c>
      <c r="H289" s="46">
        <f t="shared" si="39"/>
        <v>75000</v>
      </c>
    </row>
    <row r="290" spans="1:8" ht="12.75" customHeight="1" x14ac:dyDescent="0.2">
      <c r="A290" s="6"/>
      <c r="B290" s="40">
        <v>32</v>
      </c>
      <c r="C290" s="2" t="s">
        <v>37</v>
      </c>
      <c r="D290" s="46">
        <f>D291+D292</f>
        <v>75000</v>
      </c>
      <c r="E290" s="46">
        <f>E291+E292</f>
        <v>75000</v>
      </c>
      <c r="F290" s="98">
        <f>F291+F292</f>
        <v>80000</v>
      </c>
      <c r="G290" s="46">
        <v>75000</v>
      </c>
      <c r="H290" s="46">
        <f>G290</f>
        <v>75000</v>
      </c>
    </row>
    <row r="291" spans="1:8" ht="12.75" customHeight="1" x14ac:dyDescent="0.2">
      <c r="A291" s="6"/>
      <c r="B291" s="39">
        <v>322</v>
      </c>
      <c r="C291" s="44" t="s">
        <v>18</v>
      </c>
      <c r="D291" s="55">
        <v>66000</v>
      </c>
      <c r="E291" s="70">
        <v>71000</v>
      </c>
      <c r="F291" s="70">
        <v>72500</v>
      </c>
      <c r="G291" s="46"/>
      <c r="H291" s="46"/>
    </row>
    <row r="292" spans="1:8" ht="12.75" customHeight="1" x14ac:dyDescent="0.2">
      <c r="A292" s="6"/>
      <c r="B292" s="39">
        <v>323</v>
      </c>
      <c r="C292" s="44" t="s">
        <v>31</v>
      </c>
      <c r="D292" s="55">
        <v>9000</v>
      </c>
      <c r="E292" s="70">
        <v>4000</v>
      </c>
      <c r="F292" s="70">
        <v>7500</v>
      </c>
      <c r="G292" s="46"/>
      <c r="H292" s="46"/>
    </row>
    <row r="293" spans="1:8" ht="12.75" customHeight="1" x14ac:dyDescent="0.2">
      <c r="A293" s="6"/>
      <c r="B293" s="35"/>
      <c r="C293" s="47"/>
      <c r="D293" s="85"/>
      <c r="E293" s="85"/>
      <c r="F293" s="110"/>
      <c r="G293" s="46"/>
      <c r="H293" s="46"/>
    </row>
    <row r="294" spans="1:8" ht="12.75" customHeight="1" x14ac:dyDescent="0.2">
      <c r="A294" s="4">
        <v>53082</v>
      </c>
      <c r="B294" s="123" t="s">
        <v>136</v>
      </c>
      <c r="C294" s="124"/>
      <c r="D294" s="85"/>
      <c r="E294" s="85"/>
      <c r="F294" s="110"/>
      <c r="G294" s="46"/>
      <c r="H294" s="46"/>
    </row>
    <row r="295" spans="1:8" ht="12.75" customHeight="1" x14ac:dyDescent="0.2">
      <c r="A295" s="6" t="s">
        <v>152</v>
      </c>
      <c r="B295" s="123" t="s">
        <v>153</v>
      </c>
      <c r="C295" s="124"/>
      <c r="D295" s="85"/>
      <c r="E295" s="85"/>
      <c r="F295" s="110"/>
      <c r="G295" s="46"/>
      <c r="H295" s="46"/>
    </row>
    <row r="296" spans="1:8" ht="12.75" customHeight="1" x14ac:dyDescent="0.2">
      <c r="A296" s="6"/>
      <c r="B296" s="40">
        <v>3</v>
      </c>
      <c r="C296" s="2" t="s">
        <v>15</v>
      </c>
      <c r="D296" s="46">
        <f t="shared" ref="D296:F296" si="40">D297</f>
        <v>4401</v>
      </c>
      <c r="E296" s="46">
        <f t="shared" si="40"/>
        <v>4401</v>
      </c>
      <c r="F296" s="46">
        <f t="shared" si="40"/>
        <v>4401</v>
      </c>
      <c r="G296" s="46"/>
      <c r="H296" s="46"/>
    </row>
    <row r="297" spans="1:8" ht="12.75" customHeight="1" x14ac:dyDescent="0.2">
      <c r="A297" s="6"/>
      <c r="B297" s="40">
        <v>32</v>
      </c>
      <c r="C297" s="2" t="s">
        <v>37</v>
      </c>
      <c r="D297" s="46">
        <f>D298+D299</f>
        <v>4401</v>
      </c>
      <c r="E297" s="46">
        <f>E298+E299</f>
        <v>4401</v>
      </c>
      <c r="F297" s="46">
        <f>F298+F299</f>
        <v>4401</v>
      </c>
      <c r="G297" s="46"/>
      <c r="H297" s="46"/>
    </row>
    <row r="298" spans="1:8" ht="12.75" customHeight="1" x14ac:dyDescent="0.2">
      <c r="A298" s="6"/>
      <c r="B298" s="39">
        <v>322</v>
      </c>
      <c r="C298" s="44" t="s">
        <v>18</v>
      </c>
      <c r="D298" s="55">
        <v>3401</v>
      </c>
      <c r="E298" s="55">
        <v>3401</v>
      </c>
      <c r="F298" s="55">
        <v>3401</v>
      </c>
      <c r="G298" s="46"/>
      <c r="H298" s="46"/>
    </row>
    <row r="299" spans="1:8" ht="12.75" customHeight="1" x14ac:dyDescent="0.2">
      <c r="A299" s="6"/>
      <c r="B299" s="26">
        <v>329</v>
      </c>
      <c r="C299" s="27" t="s">
        <v>13</v>
      </c>
      <c r="D299" s="55">
        <v>1000</v>
      </c>
      <c r="E299" s="55">
        <v>1000</v>
      </c>
      <c r="F299" s="55">
        <v>1000</v>
      </c>
      <c r="G299" s="46"/>
      <c r="H299" s="46"/>
    </row>
    <row r="300" spans="1:8" ht="12.75" customHeight="1" x14ac:dyDescent="0.2">
      <c r="A300" s="6"/>
      <c r="B300" s="40">
        <v>4</v>
      </c>
      <c r="C300" s="41" t="s">
        <v>21</v>
      </c>
      <c r="D300" s="46">
        <f t="shared" ref="D300:F300" si="41">D301</f>
        <v>10599</v>
      </c>
      <c r="E300" s="46">
        <f t="shared" si="41"/>
        <v>10599</v>
      </c>
      <c r="F300" s="46">
        <f t="shared" si="41"/>
        <v>10599</v>
      </c>
      <c r="G300" s="46"/>
      <c r="H300" s="46"/>
    </row>
    <row r="301" spans="1:8" ht="12.75" customHeight="1" x14ac:dyDescent="0.2">
      <c r="A301" s="6"/>
      <c r="B301" s="40">
        <v>42</v>
      </c>
      <c r="C301" s="52" t="s">
        <v>35</v>
      </c>
      <c r="D301" s="46">
        <f>D302+D303</f>
        <v>10599</v>
      </c>
      <c r="E301" s="46">
        <f>E302+E303</f>
        <v>10599</v>
      </c>
      <c r="F301" s="46">
        <f>F302+F303</f>
        <v>10599</v>
      </c>
      <c r="G301" s="46"/>
      <c r="H301" s="46"/>
    </row>
    <row r="302" spans="1:8" ht="12.75" customHeight="1" x14ac:dyDescent="0.2">
      <c r="A302" s="6"/>
      <c r="B302" s="39">
        <v>422</v>
      </c>
      <c r="C302" s="30" t="s">
        <v>36</v>
      </c>
      <c r="D302" s="55">
        <v>10599</v>
      </c>
      <c r="E302" s="55">
        <v>10599</v>
      </c>
      <c r="F302" s="55">
        <v>10599</v>
      </c>
      <c r="G302" s="46"/>
      <c r="H302" s="46"/>
    </row>
    <row r="303" spans="1:8" ht="12.75" customHeight="1" x14ac:dyDescent="0.2">
      <c r="A303" s="6"/>
      <c r="B303" s="35"/>
      <c r="C303" s="47"/>
      <c r="D303" s="85"/>
      <c r="E303" s="85"/>
      <c r="F303" s="110"/>
      <c r="G303" s="46"/>
      <c r="H303" s="46"/>
    </row>
    <row r="304" spans="1:8" ht="12.75" customHeight="1" x14ac:dyDescent="0.2">
      <c r="A304" s="6"/>
      <c r="B304" s="35"/>
      <c r="C304" s="13" t="s">
        <v>98</v>
      </c>
      <c r="D304" s="85"/>
      <c r="E304" s="85"/>
      <c r="F304" s="110"/>
      <c r="G304" s="46"/>
      <c r="H304" s="46"/>
    </row>
    <row r="305" spans="1:8" ht="12.75" customHeight="1" x14ac:dyDescent="0.2">
      <c r="A305" s="4">
        <v>63000</v>
      </c>
      <c r="B305" s="123" t="s">
        <v>116</v>
      </c>
      <c r="C305" s="124"/>
      <c r="D305" s="85"/>
      <c r="E305" s="85"/>
      <c r="F305" s="110"/>
      <c r="G305" s="46"/>
      <c r="H305" s="46"/>
    </row>
    <row r="306" spans="1:8" ht="12.75" customHeight="1" x14ac:dyDescent="0.2">
      <c r="A306" s="6" t="s">
        <v>117</v>
      </c>
      <c r="B306" s="123" t="s">
        <v>118</v>
      </c>
      <c r="C306" s="124"/>
      <c r="D306" s="85"/>
      <c r="E306" s="85"/>
      <c r="F306" s="110"/>
      <c r="G306" s="46"/>
      <c r="H306" s="46"/>
    </row>
    <row r="307" spans="1:8" ht="12.75" customHeight="1" x14ac:dyDescent="0.2">
      <c r="A307" s="6"/>
      <c r="B307" s="40">
        <v>3</v>
      </c>
      <c r="C307" s="2" t="s">
        <v>15</v>
      </c>
      <c r="D307" s="46">
        <f>D308</f>
        <v>3000</v>
      </c>
      <c r="E307" s="46">
        <f>E308</f>
        <v>3000</v>
      </c>
      <c r="F307" s="98">
        <f>F308</f>
        <v>1236</v>
      </c>
      <c r="G307" s="46">
        <f>G308</f>
        <v>3000</v>
      </c>
      <c r="H307" s="46">
        <f>G307</f>
        <v>3000</v>
      </c>
    </row>
    <row r="308" spans="1:8" ht="12.75" customHeight="1" x14ac:dyDescent="0.2">
      <c r="A308" s="6"/>
      <c r="B308" s="40">
        <v>32</v>
      </c>
      <c r="C308" s="2" t="s">
        <v>37</v>
      </c>
      <c r="D308" s="46">
        <f>D309+D310</f>
        <v>3000</v>
      </c>
      <c r="E308" s="46">
        <f>E309+E310</f>
        <v>3000</v>
      </c>
      <c r="F308" s="98">
        <f>F309+F310</f>
        <v>1236</v>
      </c>
      <c r="G308" s="46">
        <v>3000</v>
      </c>
      <c r="H308" s="46">
        <f>G308</f>
        <v>3000</v>
      </c>
    </row>
    <row r="309" spans="1:8" ht="12.75" customHeight="1" x14ac:dyDescent="0.2">
      <c r="A309" s="6"/>
      <c r="B309" s="39">
        <v>322</v>
      </c>
      <c r="C309" s="44" t="s">
        <v>18</v>
      </c>
      <c r="D309" s="55">
        <v>3000</v>
      </c>
      <c r="E309" s="55">
        <v>3000</v>
      </c>
      <c r="F309" s="70">
        <v>1236</v>
      </c>
      <c r="G309" s="46"/>
      <c r="H309" s="46"/>
    </row>
    <row r="310" spans="1:8" ht="12.75" customHeight="1" x14ac:dyDescent="0.2">
      <c r="A310" s="6"/>
      <c r="B310" s="35"/>
      <c r="C310" s="47"/>
      <c r="D310" s="85"/>
      <c r="E310" s="85"/>
      <c r="F310" s="110"/>
      <c r="G310" s="46"/>
      <c r="H310" s="46"/>
    </row>
    <row r="311" spans="1:8" ht="12.75" customHeight="1" x14ac:dyDescent="0.2">
      <c r="A311" s="6"/>
      <c r="B311" s="35"/>
      <c r="C311" s="13" t="s">
        <v>98</v>
      </c>
      <c r="D311" s="85"/>
      <c r="E311" s="85"/>
      <c r="F311" s="110"/>
      <c r="G311" s="46"/>
      <c r="H311" s="46"/>
    </row>
    <row r="312" spans="1:8" ht="12.75" customHeight="1" x14ac:dyDescent="0.2">
      <c r="A312" s="4">
        <v>58300</v>
      </c>
      <c r="B312" s="123" t="s">
        <v>111</v>
      </c>
      <c r="C312" s="124"/>
      <c r="D312" s="85"/>
      <c r="E312" s="85"/>
      <c r="F312" s="110"/>
      <c r="G312" s="46"/>
      <c r="H312" s="46"/>
    </row>
    <row r="313" spans="1:8" ht="12.75" customHeight="1" x14ac:dyDescent="0.2">
      <c r="A313" s="6" t="s">
        <v>109</v>
      </c>
      <c r="B313" s="123" t="s">
        <v>110</v>
      </c>
      <c r="C313" s="124"/>
      <c r="D313" s="83"/>
      <c r="E313" s="83"/>
      <c r="F313" s="109"/>
      <c r="G313" s="46"/>
      <c r="H313" s="46"/>
    </row>
    <row r="314" spans="1:8" ht="12.75" customHeight="1" x14ac:dyDescent="0.2">
      <c r="A314" s="6"/>
      <c r="B314" s="40">
        <v>3</v>
      </c>
      <c r="C314" s="2" t="s">
        <v>15</v>
      </c>
      <c r="D314" s="46">
        <f>D315</f>
        <v>10000</v>
      </c>
      <c r="E314" s="46">
        <f>E315</f>
        <v>10000</v>
      </c>
      <c r="F314" s="46">
        <f>F315</f>
        <v>10000</v>
      </c>
      <c r="G314" s="46">
        <f>G315</f>
        <v>10000</v>
      </c>
      <c r="H314" s="46">
        <f>G314</f>
        <v>10000</v>
      </c>
    </row>
    <row r="315" spans="1:8" ht="12.75" customHeight="1" x14ac:dyDescent="0.2">
      <c r="A315" s="6"/>
      <c r="B315" s="40">
        <v>32</v>
      </c>
      <c r="C315" s="2" t="s">
        <v>37</v>
      </c>
      <c r="D315" s="46">
        <f>D316</f>
        <v>10000</v>
      </c>
      <c r="E315" s="46">
        <f>E316</f>
        <v>10000</v>
      </c>
      <c r="F315" s="46">
        <f>F316</f>
        <v>10000</v>
      </c>
      <c r="G315" s="46">
        <v>10000</v>
      </c>
      <c r="H315" s="46">
        <f>G315</f>
        <v>10000</v>
      </c>
    </row>
    <row r="316" spans="1:8" ht="12.75" customHeight="1" x14ac:dyDescent="0.2">
      <c r="A316" s="6"/>
      <c r="B316" s="39">
        <v>322</v>
      </c>
      <c r="C316" s="44" t="s">
        <v>18</v>
      </c>
      <c r="D316" s="55">
        <v>10000</v>
      </c>
      <c r="E316" s="55">
        <v>10000</v>
      </c>
      <c r="F316" s="55">
        <v>10000</v>
      </c>
      <c r="G316" s="46"/>
      <c r="H316" s="46"/>
    </row>
    <row r="317" spans="1:8" ht="12.75" customHeight="1" x14ac:dyDescent="0.2">
      <c r="A317" s="6"/>
      <c r="B317" s="35"/>
      <c r="C317" s="47"/>
      <c r="D317" s="85"/>
      <c r="E317" s="85"/>
      <c r="F317" s="110"/>
      <c r="G317" s="46"/>
      <c r="H317" s="46"/>
    </row>
    <row r="318" spans="1:8" ht="12.75" customHeight="1" x14ac:dyDescent="0.2">
      <c r="A318" s="4">
        <v>11001</v>
      </c>
      <c r="B318" s="123" t="s">
        <v>170</v>
      </c>
      <c r="C318" s="124"/>
      <c r="D318" s="85"/>
      <c r="E318" s="85"/>
      <c r="F318" s="110"/>
      <c r="G318" s="46"/>
      <c r="H318" s="46"/>
    </row>
    <row r="319" spans="1:8" ht="12.75" customHeight="1" x14ac:dyDescent="0.2">
      <c r="A319" s="6" t="s">
        <v>171</v>
      </c>
      <c r="B319" s="123" t="s">
        <v>172</v>
      </c>
      <c r="C319" s="124"/>
      <c r="D319" s="85"/>
      <c r="E319" s="85"/>
      <c r="F319" s="110"/>
      <c r="G319" s="46"/>
      <c r="H319" s="46"/>
    </row>
    <row r="320" spans="1:8" ht="12.75" customHeight="1" x14ac:dyDescent="0.2">
      <c r="A320" s="6"/>
      <c r="B320" s="40">
        <v>3</v>
      </c>
      <c r="C320" s="2" t="s">
        <v>15</v>
      </c>
      <c r="D320" s="85"/>
      <c r="E320" s="98">
        <f t="shared" ref="E320" si="42">E321</f>
        <v>5400</v>
      </c>
      <c r="F320" s="98">
        <f>F321+F324</f>
        <v>11023</v>
      </c>
      <c r="G320" s="46"/>
      <c r="H320" s="46"/>
    </row>
    <row r="321" spans="1:8" ht="12.75" customHeight="1" x14ac:dyDescent="0.2">
      <c r="A321" s="6"/>
      <c r="B321" s="4">
        <v>31</v>
      </c>
      <c r="C321" s="4" t="s">
        <v>25</v>
      </c>
      <c r="D321" s="85"/>
      <c r="E321" s="98">
        <f>SUM(E322:E323)</f>
        <v>5400</v>
      </c>
      <c r="F321" s="109">
        <f>SUM(F322:F323)</f>
        <v>0</v>
      </c>
      <c r="G321" s="46"/>
      <c r="H321" s="46"/>
    </row>
    <row r="322" spans="1:8" ht="12.75" customHeight="1" x14ac:dyDescent="0.2">
      <c r="A322" s="4"/>
      <c r="B322" s="39">
        <v>311</v>
      </c>
      <c r="C322" s="30" t="s">
        <v>14</v>
      </c>
      <c r="D322" s="85"/>
      <c r="E322" s="70">
        <v>4635.1899999999996</v>
      </c>
      <c r="F322" s="110">
        <v>0</v>
      </c>
      <c r="G322" s="46"/>
      <c r="H322" s="46"/>
    </row>
    <row r="323" spans="1:8" ht="12.75" customHeight="1" x14ac:dyDescent="0.2">
      <c r="A323" s="4"/>
      <c r="B323" s="39">
        <v>313</v>
      </c>
      <c r="C323" s="30" t="s">
        <v>26</v>
      </c>
      <c r="D323" s="85"/>
      <c r="E323" s="70">
        <v>764.81</v>
      </c>
      <c r="F323" s="110">
        <v>0</v>
      </c>
      <c r="G323" s="46"/>
      <c r="H323" s="46"/>
    </row>
    <row r="324" spans="1:8" ht="12.75" customHeight="1" x14ac:dyDescent="0.2">
      <c r="A324" s="4"/>
      <c r="B324" s="40">
        <v>32</v>
      </c>
      <c r="C324" s="2" t="s">
        <v>37</v>
      </c>
      <c r="D324" s="85"/>
      <c r="E324" s="70"/>
      <c r="F324" s="98">
        <f>SUM(F325:F326)</f>
        <v>11023</v>
      </c>
      <c r="G324" s="46"/>
      <c r="H324" s="46"/>
    </row>
    <row r="325" spans="1:8" ht="12.75" customHeight="1" x14ac:dyDescent="0.2">
      <c r="A325" s="4"/>
      <c r="B325" s="39">
        <v>321</v>
      </c>
      <c r="C325" s="30" t="s">
        <v>30</v>
      </c>
      <c r="D325" s="85"/>
      <c r="E325" s="70"/>
      <c r="F325" s="70">
        <v>1423</v>
      </c>
      <c r="G325" s="46"/>
      <c r="H325" s="46"/>
    </row>
    <row r="326" spans="1:8" ht="12.75" customHeight="1" x14ac:dyDescent="0.2">
      <c r="A326" s="4"/>
      <c r="B326" s="39">
        <v>323</v>
      </c>
      <c r="C326" s="44" t="s">
        <v>31</v>
      </c>
      <c r="D326" s="85"/>
      <c r="E326" s="70"/>
      <c r="F326" s="70">
        <v>9600</v>
      </c>
      <c r="G326" s="46"/>
      <c r="H326" s="46"/>
    </row>
    <row r="327" spans="1:8" ht="12.75" hidden="1" customHeight="1" x14ac:dyDescent="0.2">
      <c r="A327" s="4"/>
      <c r="B327" s="35"/>
      <c r="C327" s="42"/>
      <c r="D327" s="85"/>
      <c r="E327" s="70"/>
      <c r="F327" s="110"/>
      <c r="G327" s="46"/>
      <c r="H327" s="46"/>
    </row>
    <row r="328" spans="1:8" ht="12.75" hidden="1" customHeight="1" x14ac:dyDescent="0.2">
      <c r="A328" s="4"/>
      <c r="B328" s="35"/>
      <c r="C328" s="42"/>
      <c r="D328" s="85"/>
      <c r="E328" s="85"/>
      <c r="F328" s="110"/>
      <c r="G328" s="46"/>
      <c r="H328" s="46"/>
    </row>
    <row r="329" spans="1:8" ht="12.75" hidden="1" customHeight="1" x14ac:dyDescent="0.2">
      <c r="A329" s="6" t="s">
        <v>132</v>
      </c>
      <c r="B329" s="123" t="s">
        <v>133</v>
      </c>
      <c r="C329" s="124"/>
      <c r="D329" s="85"/>
      <c r="E329" s="85"/>
      <c r="F329" s="110"/>
      <c r="G329" s="46"/>
      <c r="H329" s="46"/>
    </row>
    <row r="330" spans="1:8" ht="12.75" hidden="1" customHeight="1" x14ac:dyDescent="0.2">
      <c r="A330" s="6"/>
      <c r="B330" s="40">
        <v>3</v>
      </c>
      <c r="C330" s="2" t="s">
        <v>15</v>
      </c>
      <c r="D330" s="83">
        <f>D331</f>
        <v>0</v>
      </c>
      <c r="E330" s="83">
        <f>E331</f>
        <v>0</v>
      </c>
      <c r="F330" s="109">
        <f>F331</f>
        <v>0</v>
      </c>
      <c r="G330" s="46">
        <f>G331</f>
        <v>0</v>
      </c>
      <c r="H330" s="46">
        <f>G330</f>
        <v>0</v>
      </c>
    </row>
    <row r="331" spans="1:8" ht="12.75" hidden="1" customHeight="1" x14ac:dyDescent="0.2">
      <c r="A331" s="6"/>
      <c r="B331" s="11">
        <v>37</v>
      </c>
      <c r="C331" s="2" t="s">
        <v>89</v>
      </c>
      <c r="D331" s="83">
        <f>D332</f>
        <v>0</v>
      </c>
      <c r="E331" s="83">
        <f>E332</f>
        <v>0</v>
      </c>
      <c r="F331" s="109">
        <f>F332</f>
        <v>0</v>
      </c>
      <c r="G331" s="46">
        <v>0</v>
      </c>
      <c r="H331" s="46">
        <f>G331</f>
        <v>0</v>
      </c>
    </row>
    <row r="332" spans="1:8" ht="12.75" hidden="1" customHeight="1" x14ac:dyDescent="0.2">
      <c r="A332" s="6"/>
      <c r="B332" s="26">
        <v>372</v>
      </c>
      <c r="C332" s="44" t="s">
        <v>33</v>
      </c>
      <c r="D332" s="85">
        <v>0</v>
      </c>
      <c r="E332" s="85">
        <v>0</v>
      </c>
      <c r="F332" s="110">
        <v>0</v>
      </c>
      <c r="G332" s="46"/>
      <c r="H332" s="46"/>
    </row>
    <row r="333" spans="1:8" ht="12.75" customHeight="1" x14ac:dyDescent="0.2">
      <c r="A333" s="6"/>
      <c r="B333" s="26"/>
      <c r="C333" s="47"/>
      <c r="D333" s="85"/>
      <c r="E333" s="85"/>
      <c r="F333" s="110"/>
      <c r="G333" s="46"/>
      <c r="H333" s="46"/>
    </row>
    <row r="334" spans="1:8" ht="12.75" customHeight="1" x14ac:dyDescent="0.2">
      <c r="A334" s="6">
        <v>48005</v>
      </c>
      <c r="B334" s="123" t="s">
        <v>173</v>
      </c>
      <c r="C334" s="124"/>
      <c r="D334" s="85"/>
      <c r="E334" s="85"/>
      <c r="F334" s="110"/>
      <c r="G334" s="46"/>
      <c r="H334" s="46"/>
    </row>
    <row r="335" spans="1:8" ht="12.75" customHeight="1" x14ac:dyDescent="0.2">
      <c r="A335" s="6" t="s">
        <v>189</v>
      </c>
      <c r="B335" s="123" t="s">
        <v>115</v>
      </c>
      <c r="C335" s="124"/>
      <c r="D335" s="85"/>
      <c r="E335" s="85"/>
      <c r="F335" s="110"/>
      <c r="G335" s="46"/>
      <c r="H335" s="46"/>
    </row>
    <row r="336" spans="1:8" ht="12.75" customHeight="1" x14ac:dyDescent="0.2">
      <c r="A336" s="6"/>
      <c r="B336" s="40">
        <v>3</v>
      </c>
      <c r="C336" s="2" t="s">
        <v>15</v>
      </c>
      <c r="D336" s="83">
        <f t="shared" ref="D336:F337" si="43">D337</f>
        <v>0</v>
      </c>
      <c r="E336" s="98">
        <f t="shared" si="43"/>
        <v>40000</v>
      </c>
      <c r="F336" s="46">
        <f t="shared" si="43"/>
        <v>40000</v>
      </c>
      <c r="G336" s="46"/>
      <c r="H336" s="46"/>
    </row>
    <row r="337" spans="1:8" ht="12.75" customHeight="1" x14ac:dyDescent="0.2">
      <c r="A337" s="6"/>
      <c r="B337" s="40">
        <v>32</v>
      </c>
      <c r="C337" s="41" t="s">
        <v>16</v>
      </c>
      <c r="D337" s="83">
        <f t="shared" si="43"/>
        <v>0</v>
      </c>
      <c r="E337" s="98">
        <f t="shared" si="43"/>
        <v>40000</v>
      </c>
      <c r="F337" s="46">
        <f t="shared" si="43"/>
        <v>40000</v>
      </c>
      <c r="G337" s="46"/>
      <c r="H337" s="46"/>
    </row>
    <row r="338" spans="1:8" ht="12.75" customHeight="1" x14ac:dyDescent="0.2">
      <c r="A338" s="6"/>
      <c r="B338" s="35">
        <v>323</v>
      </c>
      <c r="C338" s="47" t="s">
        <v>31</v>
      </c>
      <c r="D338" s="85">
        <v>0</v>
      </c>
      <c r="E338" s="70">
        <v>40000</v>
      </c>
      <c r="F338" s="55">
        <v>40000</v>
      </c>
      <c r="G338" s="46"/>
      <c r="H338" s="46"/>
    </row>
    <row r="339" spans="1:8" ht="12.75" customHeight="1" x14ac:dyDescent="0.2">
      <c r="A339" s="6"/>
      <c r="B339" s="35"/>
      <c r="C339" s="47"/>
      <c r="D339" s="85"/>
      <c r="E339" s="70"/>
      <c r="F339" s="55"/>
      <c r="G339" s="46"/>
      <c r="H339" s="46"/>
    </row>
    <row r="340" spans="1:8" ht="12.75" customHeight="1" x14ac:dyDescent="0.2">
      <c r="A340" s="6">
        <v>48006</v>
      </c>
      <c r="B340" s="123" t="s">
        <v>190</v>
      </c>
      <c r="C340" s="124"/>
      <c r="D340" s="85"/>
      <c r="E340" s="70"/>
      <c r="F340" s="55"/>
      <c r="G340" s="46"/>
      <c r="H340" s="46"/>
    </row>
    <row r="341" spans="1:8" ht="12.75" customHeight="1" x14ac:dyDescent="0.2">
      <c r="A341" s="6" t="s">
        <v>191</v>
      </c>
      <c r="B341" s="123" t="s">
        <v>192</v>
      </c>
      <c r="C341" s="124"/>
      <c r="D341" s="85"/>
      <c r="E341" s="70"/>
      <c r="F341" s="55"/>
      <c r="G341" s="46"/>
      <c r="H341" s="46"/>
    </row>
    <row r="342" spans="1:8" ht="12.75" customHeight="1" x14ac:dyDescent="0.2">
      <c r="A342" s="6"/>
      <c r="B342" s="40">
        <v>4</v>
      </c>
      <c r="C342" s="41" t="s">
        <v>21</v>
      </c>
      <c r="D342" s="85"/>
      <c r="E342" s="70"/>
      <c r="F342" s="46">
        <f t="shared" ref="F342:F343" si="44">F343</f>
        <v>7500</v>
      </c>
      <c r="G342" s="46"/>
      <c r="H342" s="46"/>
    </row>
    <row r="343" spans="1:8" ht="12.75" customHeight="1" x14ac:dyDescent="0.2">
      <c r="A343" s="6"/>
      <c r="B343" s="40">
        <v>45</v>
      </c>
      <c r="C343" s="41" t="s">
        <v>193</v>
      </c>
      <c r="D343" s="85"/>
      <c r="E343" s="70"/>
      <c r="F343" s="46">
        <f t="shared" si="44"/>
        <v>7500</v>
      </c>
      <c r="G343" s="46"/>
      <c r="H343" s="46"/>
    </row>
    <row r="344" spans="1:8" ht="12.75" customHeight="1" x14ac:dyDescent="0.2">
      <c r="A344" s="6"/>
      <c r="B344" s="35">
        <v>451</v>
      </c>
      <c r="C344" s="47" t="s">
        <v>194</v>
      </c>
      <c r="D344" s="85"/>
      <c r="E344" s="70"/>
      <c r="F344" s="55">
        <v>7500</v>
      </c>
      <c r="G344" s="46"/>
      <c r="H344" s="46"/>
    </row>
    <row r="345" spans="1:8" ht="12.75" customHeight="1" x14ac:dyDescent="0.2">
      <c r="A345" s="6"/>
      <c r="B345" s="35"/>
      <c r="C345" s="47"/>
      <c r="D345" s="85"/>
      <c r="E345" s="70"/>
      <c r="F345" s="55"/>
      <c r="G345" s="46"/>
      <c r="H345" s="46"/>
    </row>
    <row r="346" spans="1:8" ht="12.75" customHeight="1" x14ac:dyDescent="0.2">
      <c r="A346" s="6"/>
      <c r="B346" s="35"/>
      <c r="C346" s="47"/>
      <c r="D346" s="85"/>
      <c r="E346" s="85"/>
      <c r="F346" s="110"/>
      <c r="G346" s="46"/>
      <c r="H346" s="46"/>
    </row>
    <row r="347" spans="1:8" ht="12.75" customHeight="1" x14ac:dyDescent="0.2">
      <c r="A347" s="4">
        <v>32300</v>
      </c>
      <c r="B347" s="123" t="s">
        <v>61</v>
      </c>
      <c r="C347" s="124"/>
      <c r="D347" s="85"/>
      <c r="E347" s="85"/>
      <c r="F347" s="110"/>
      <c r="G347" s="46"/>
      <c r="H347" s="46"/>
    </row>
    <row r="348" spans="1:8" ht="12.75" customHeight="1" x14ac:dyDescent="0.2">
      <c r="A348" s="6"/>
      <c r="B348" s="123" t="s">
        <v>106</v>
      </c>
      <c r="C348" s="124"/>
      <c r="D348" s="83"/>
      <c r="E348" s="83"/>
      <c r="F348" s="109"/>
      <c r="G348" s="46"/>
      <c r="H348" s="46"/>
    </row>
    <row r="349" spans="1:8" ht="12.75" customHeight="1" x14ac:dyDescent="0.2">
      <c r="A349" s="6"/>
      <c r="B349" s="40">
        <v>4</v>
      </c>
      <c r="C349" s="41" t="s">
        <v>21</v>
      </c>
      <c r="D349" s="46">
        <f t="shared" ref="D349:H349" si="45">D350</f>
        <v>17000</v>
      </c>
      <c r="E349" s="46">
        <f t="shared" si="45"/>
        <v>17000</v>
      </c>
      <c r="F349" s="98">
        <f t="shared" si="45"/>
        <v>7000</v>
      </c>
      <c r="G349" s="46">
        <f t="shared" si="45"/>
        <v>0</v>
      </c>
      <c r="H349" s="46">
        <f t="shared" si="45"/>
        <v>0</v>
      </c>
    </row>
    <row r="350" spans="1:8" ht="12.75" customHeight="1" x14ac:dyDescent="0.2">
      <c r="A350" s="6"/>
      <c r="B350" s="40">
        <v>42</v>
      </c>
      <c r="C350" s="52" t="s">
        <v>35</v>
      </c>
      <c r="D350" s="46">
        <f>SUM(D351:D352)</f>
        <v>17000</v>
      </c>
      <c r="E350" s="46">
        <f>SUM(E351:E352)</f>
        <v>17000</v>
      </c>
      <c r="F350" s="98">
        <f>SUM(F351:F352)</f>
        <v>7000</v>
      </c>
      <c r="G350" s="46"/>
      <c r="H350" s="46">
        <f>G350</f>
        <v>0</v>
      </c>
    </row>
    <row r="351" spans="1:8" x14ac:dyDescent="0.2">
      <c r="A351" s="6" t="s">
        <v>107</v>
      </c>
      <c r="B351" s="39">
        <v>422</v>
      </c>
      <c r="C351" s="30" t="s">
        <v>36</v>
      </c>
      <c r="D351" s="55">
        <v>15000</v>
      </c>
      <c r="E351" s="55">
        <v>15000</v>
      </c>
      <c r="F351" s="70">
        <v>0</v>
      </c>
      <c r="G351" s="46"/>
      <c r="H351" s="46"/>
    </row>
    <row r="352" spans="1:8" ht="13.5" customHeight="1" x14ac:dyDescent="0.2">
      <c r="A352" s="6" t="s">
        <v>108</v>
      </c>
      <c r="B352" s="39">
        <v>424</v>
      </c>
      <c r="C352" s="30" t="s">
        <v>20</v>
      </c>
      <c r="D352" s="55">
        <v>2000</v>
      </c>
      <c r="E352" s="55">
        <v>2000</v>
      </c>
      <c r="F352" s="70">
        <v>7000</v>
      </c>
      <c r="G352" s="46"/>
      <c r="H352" s="46"/>
    </row>
    <row r="353" spans="1:8" ht="13.5" hidden="1" customHeight="1" x14ac:dyDescent="0.2">
      <c r="A353" s="6"/>
      <c r="B353" s="35"/>
      <c r="C353" s="30"/>
      <c r="D353" s="85"/>
      <c r="E353" s="85"/>
      <c r="F353" s="110"/>
      <c r="G353" s="46"/>
      <c r="H353" s="46"/>
    </row>
    <row r="354" spans="1:8" ht="13.5" hidden="1" customHeight="1" x14ac:dyDescent="0.2">
      <c r="A354" s="4">
        <v>55431</v>
      </c>
      <c r="B354" s="123" t="s">
        <v>125</v>
      </c>
      <c r="C354" s="124"/>
      <c r="D354" s="85"/>
      <c r="E354" s="85"/>
      <c r="F354" s="110"/>
      <c r="G354" s="46"/>
      <c r="H354" s="46"/>
    </row>
    <row r="355" spans="1:8" ht="13.5" hidden="1" customHeight="1" x14ac:dyDescent="0.2">
      <c r="A355" s="6" t="s">
        <v>108</v>
      </c>
      <c r="B355" s="123" t="s">
        <v>126</v>
      </c>
      <c r="C355" s="124"/>
      <c r="D355" s="85"/>
      <c r="E355" s="85"/>
      <c r="F355" s="110"/>
      <c r="G355" s="46"/>
      <c r="H355" s="46"/>
    </row>
    <row r="356" spans="1:8" ht="13.5" hidden="1" customHeight="1" x14ac:dyDescent="0.2">
      <c r="A356" s="6"/>
      <c r="B356" s="40">
        <v>4</v>
      </c>
      <c r="C356" s="41" t="s">
        <v>21</v>
      </c>
      <c r="D356" s="83">
        <f t="shared" ref="D356:H356" si="46">D357</f>
        <v>0</v>
      </c>
      <c r="E356" s="83">
        <f t="shared" si="46"/>
        <v>0</v>
      </c>
      <c r="F356" s="109">
        <f t="shared" si="46"/>
        <v>0</v>
      </c>
      <c r="G356" s="46">
        <f t="shared" si="46"/>
        <v>0</v>
      </c>
      <c r="H356" s="46">
        <f t="shared" si="46"/>
        <v>0</v>
      </c>
    </row>
    <row r="357" spans="1:8" ht="13.5" hidden="1" customHeight="1" x14ac:dyDescent="0.2">
      <c r="A357" s="6"/>
      <c r="B357" s="40">
        <v>42</v>
      </c>
      <c r="C357" s="52" t="s">
        <v>35</v>
      </c>
      <c r="D357" s="83">
        <f>D358</f>
        <v>0</v>
      </c>
      <c r="E357" s="83">
        <f>E358</f>
        <v>0</v>
      </c>
      <c r="F357" s="109">
        <f>F358</f>
        <v>0</v>
      </c>
      <c r="G357" s="46">
        <v>0</v>
      </c>
      <c r="H357" s="46">
        <v>0</v>
      </c>
    </row>
    <row r="358" spans="1:8" ht="13.5" hidden="1" customHeight="1" x14ac:dyDescent="0.2">
      <c r="A358" s="6"/>
      <c r="B358" s="39">
        <v>424</v>
      </c>
      <c r="C358" s="30" t="s">
        <v>20</v>
      </c>
      <c r="D358" s="85">
        <v>0</v>
      </c>
      <c r="E358" s="85">
        <v>0</v>
      </c>
      <c r="F358" s="110">
        <v>0</v>
      </c>
      <c r="G358" s="46"/>
      <c r="H358" s="46"/>
    </row>
    <row r="359" spans="1:8" ht="13.5" customHeight="1" x14ac:dyDescent="0.2">
      <c r="A359" s="6"/>
      <c r="B359" s="39"/>
      <c r="C359" s="30"/>
      <c r="D359" s="85"/>
      <c r="E359" s="85"/>
      <c r="F359" s="110"/>
      <c r="G359" s="46"/>
      <c r="H359" s="46"/>
    </row>
    <row r="360" spans="1:8" ht="13.5" customHeight="1" x14ac:dyDescent="0.2">
      <c r="A360" s="4">
        <v>11001</v>
      </c>
      <c r="B360" s="123" t="s">
        <v>135</v>
      </c>
      <c r="C360" s="124"/>
      <c r="D360" s="85"/>
      <c r="E360" s="85"/>
      <c r="F360" s="110"/>
      <c r="G360" s="46"/>
      <c r="H360" s="46"/>
    </row>
    <row r="361" spans="1:8" ht="13.5" customHeight="1" x14ac:dyDescent="0.2">
      <c r="A361" s="6" t="s">
        <v>108</v>
      </c>
      <c r="B361" s="123" t="s">
        <v>126</v>
      </c>
      <c r="C361" s="124"/>
      <c r="D361" s="85"/>
      <c r="E361" s="85"/>
      <c r="F361" s="110"/>
      <c r="G361" s="46"/>
      <c r="H361" s="46"/>
    </row>
    <row r="362" spans="1:8" ht="13.5" customHeight="1" x14ac:dyDescent="0.2">
      <c r="A362" s="6"/>
      <c r="B362" s="40">
        <v>4</v>
      </c>
      <c r="C362" s="41" t="s">
        <v>21</v>
      </c>
      <c r="D362" s="83">
        <f t="shared" ref="D362:F363" si="47">D363</f>
        <v>0</v>
      </c>
      <c r="E362" s="83">
        <f t="shared" si="47"/>
        <v>0</v>
      </c>
      <c r="F362" s="98">
        <f t="shared" si="47"/>
        <v>3000</v>
      </c>
      <c r="G362" s="46"/>
      <c r="H362" s="46"/>
    </row>
    <row r="363" spans="1:8" ht="13.5" customHeight="1" x14ac:dyDescent="0.2">
      <c r="A363" s="6"/>
      <c r="B363" s="40">
        <v>42</v>
      </c>
      <c r="C363" s="52" t="s">
        <v>35</v>
      </c>
      <c r="D363" s="83">
        <f t="shared" si="47"/>
        <v>0</v>
      </c>
      <c r="E363" s="83">
        <f t="shared" si="47"/>
        <v>0</v>
      </c>
      <c r="F363" s="98">
        <f t="shared" si="47"/>
        <v>3000</v>
      </c>
      <c r="G363" s="46"/>
      <c r="H363" s="46"/>
    </row>
    <row r="364" spans="1:8" ht="13.5" customHeight="1" x14ac:dyDescent="0.2">
      <c r="A364" s="6"/>
      <c r="B364" s="39">
        <v>424</v>
      </c>
      <c r="C364" s="30" t="s">
        <v>20</v>
      </c>
      <c r="D364" s="85">
        <v>0</v>
      </c>
      <c r="E364" s="85">
        <v>0</v>
      </c>
      <c r="F364" s="70">
        <v>3000</v>
      </c>
      <c r="G364" s="46"/>
      <c r="H364" s="46"/>
    </row>
    <row r="365" spans="1:8" ht="13.5" customHeight="1" x14ac:dyDescent="0.2">
      <c r="A365" s="6"/>
      <c r="B365" s="35"/>
      <c r="C365" s="42"/>
      <c r="D365" s="85"/>
      <c r="E365" s="85"/>
      <c r="F365" s="110"/>
      <c r="G365" s="46"/>
      <c r="H365" s="46"/>
    </row>
    <row r="366" spans="1:8" ht="13.5" customHeight="1" x14ac:dyDescent="0.2">
      <c r="A366" s="4">
        <v>53082</v>
      </c>
      <c r="B366" s="123" t="s">
        <v>136</v>
      </c>
      <c r="C366" s="124"/>
      <c r="D366" s="85"/>
      <c r="E366" s="85"/>
      <c r="F366" s="110"/>
      <c r="G366" s="46"/>
      <c r="H366" s="46"/>
    </row>
    <row r="367" spans="1:8" ht="13.5" customHeight="1" x14ac:dyDescent="0.2">
      <c r="A367" s="6" t="s">
        <v>108</v>
      </c>
      <c r="B367" s="123" t="s">
        <v>126</v>
      </c>
      <c r="C367" s="124"/>
      <c r="D367" s="85"/>
      <c r="E367" s="85"/>
      <c r="F367" s="110"/>
      <c r="G367" s="46"/>
      <c r="H367" s="46"/>
    </row>
    <row r="368" spans="1:8" ht="13.5" customHeight="1" x14ac:dyDescent="0.2">
      <c r="A368" s="6"/>
      <c r="B368" s="40">
        <v>4</v>
      </c>
      <c r="C368" s="41" t="s">
        <v>21</v>
      </c>
      <c r="D368" s="46">
        <f t="shared" ref="D368:H368" si="48">D369</f>
        <v>1500</v>
      </c>
      <c r="E368" s="46">
        <f t="shared" si="48"/>
        <v>1500</v>
      </c>
      <c r="F368" s="46">
        <f t="shared" si="48"/>
        <v>1500</v>
      </c>
      <c r="G368" s="46">
        <f t="shared" si="48"/>
        <v>1500</v>
      </c>
      <c r="H368" s="46">
        <f t="shared" si="48"/>
        <v>1500</v>
      </c>
    </row>
    <row r="369" spans="1:8" ht="13.5" customHeight="1" x14ac:dyDescent="0.2">
      <c r="A369" s="6"/>
      <c r="B369" s="40">
        <v>42</v>
      </c>
      <c r="C369" s="52" t="s">
        <v>35</v>
      </c>
      <c r="D369" s="46">
        <f>D370</f>
        <v>1500</v>
      </c>
      <c r="E369" s="46">
        <f>E370</f>
        <v>1500</v>
      </c>
      <c r="F369" s="46">
        <f>F370</f>
        <v>1500</v>
      </c>
      <c r="G369" s="46">
        <v>1500</v>
      </c>
      <c r="H369" s="46">
        <v>1500</v>
      </c>
    </row>
    <row r="370" spans="1:8" ht="13.5" customHeight="1" x14ac:dyDescent="0.2">
      <c r="A370" s="6"/>
      <c r="B370" s="39">
        <v>424</v>
      </c>
      <c r="C370" s="30" t="s">
        <v>20</v>
      </c>
      <c r="D370" s="55">
        <v>1500</v>
      </c>
      <c r="E370" s="55">
        <v>1500</v>
      </c>
      <c r="F370" s="55">
        <v>1500</v>
      </c>
      <c r="G370" s="46"/>
      <c r="H370" s="46"/>
    </row>
    <row r="371" spans="1:8" ht="13.5" customHeight="1" x14ac:dyDescent="0.2">
      <c r="A371" s="6"/>
      <c r="B371" s="35"/>
      <c r="C371" s="42"/>
      <c r="D371" s="85"/>
      <c r="E371" s="85"/>
      <c r="F371" s="110"/>
      <c r="G371" s="46"/>
      <c r="H371" s="46"/>
    </row>
    <row r="372" spans="1:8" ht="13.5" hidden="1" customHeight="1" x14ac:dyDescent="0.2">
      <c r="A372" s="8" t="s">
        <v>92</v>
      </c>
      <c r="B372" s="115" t="s">
        <v>129</v>
      </c>
      <c r="C372" s="116"/>
      <c r="D372" s="85"/>
      <c r="E372" s="85"/>
      <c r="F372" s="110"/>
      <c r="G372" s="46"/>
      <c r="H372" s="46"/>
    </row>
    <row r="373" spans="1:8" ht="13.5" hidden="1" customHeight="1" x14ac:dyDescent="0.2">
      <c r="A373" s="6" t="s">
        <v>107</v>
      </c>
      <c r="B373" s="123" t="s">
        <v>106</v>
      </c>
      <c r="C373" s="124"/>
      <c r="D373" s="85"/>
      <c r="E373" s="85"/>
      <c r="F373" s="110"/>
      <c r="G373" s="46"/>
      <c r="H373" s="46"/>
    </row>
    <row r="374" spans="1:8" ht="13.5" hidden="1" customHeight="1" x14ac:dyDescent="0.2">
      <c r="A374" s="6"/>
      <c r="B374" s="40">
        <v>3</v>
      </c>
      <c r="C374" s="2" t="s">
        <v>15</v>
      </c>
      <c r="D374" s="83">
        <f t="shared" ref="D374:H374" si="49">D375</f>
        <v>0</v>
      </c>
      <c r="E374" s="83">
        <f t="shared" si="49"/>
        <v>0</v>
      </c>
      <c r="F374" s="109">
        <f t="shared" si="49"/>
        <v>0</v>
      </c>
      <c r="G374" s="46">
        <f t="shared" si="49"/>
        <v>0</v>
      </c>
      <c r="H374" s="46">
        <f t="shared" si="49"/>
        <v>0</v>
      </c>
    </row>
    <row r="375" spans="1:8" ht="13.5" hidden="1" customHeight="1" x14ac:dyDescent="0.2">
      <c r="A375" s="6"/>
      <c r="B375" s="40">
        <v>32</v>
      </c>
      <c r="C375" s="2" t="s">
        <v>37</v>
      </c>
      <c r="D375" s="83">
        <f>D376+D377</f>
        <v>0</v>
      </c>
      <c r="E375" s="83">
        <f>E376+E377</f>
        <v>0</v>
      </c>
      <c r="F375" s="109">
        <f>F376+F377</f>
        <v>0</v>
      </c>
      <c r="G375" s="46">
        <v>0</v>
      </c>
      <c r="H375" s="46">
        <v>0</v>
      </c>
    </row>
    <row r="376" spans="1:8" ht="13.5" hidden="1" customHeight="1" x14ac:dyDescent="0.2">
      <c r="A376" s="6"/>
      <c r="B376" s="39">
        <v>322</v>
      </c>
      <c r="C376" s="44" t="s">
        <v>18</v>
      </c>
      <c r="D376" s="85">
        <v>0</v>
      </c>
      <c r="E376" s="85">
        <v>0</v>
      </c>
      <c r="F376" s="110">
        <v>0</v>
      </c>
      <c r="G376" s="46"/>
      <c r="H376" s="46"/>
    </row>
    <row r="377" spans="1:8" ht="13.5" hidden="1" customHeight="1" x14ac:dyDescent="0.2">
      <c r="A377" s="6"/>
      <c r="B377" s="39">
        <v>323</v>
      </c>
      <c r="C377" s="44" t="s">
        <v>31</v>
      </c>
      <c r="D377" s="85">
        <v>0</v>
      </c>
      <c r="E377" s="85">
        <v>0</v>
      </c>
      <c r="F377" s="110">
        <v>0</v>
      </c>
      <c r="G377" s="46"/>
      <c r="H377" s="46"/>
    </row>
    <row r="378" spans="1:8" ht="13.5" hidden="1" customHeight="1" x14ac:dyDescent="0.2">
      <c r="A378" s="6"/>
      <c r="B378" s="40">
        <v>4</v>
      </c>
      <c r="C378" s="41" t="s">
        <v>21</v>
      </c>
      <c r="D378" s="83">
        <f t="shared" ref="D378:H378" si="50">D379</f>
        <v>0</v>
      </c>
      <c r="E378" s="83">
        <f t="shared" si="50"/>
        <v>0</v>
      </c>
      <c r="F378" s="109">
        <f t="shared" si="50"/>
        <v>0</v>
      </c>
      <c r="G378" s="46">
        <f t="shared" si="50"/>
        <v>0</v>
      </c>
      <c r="H378" s="46">
        <f t="shared" si="50"/>
        <v>0</v>
      </c>
    </row>
    <row r="379" spans="1:8" ht="13.5" hidden="1" customHeight="1" x14ac:dyDescent="0.2">
      <c r="A379" s="6"/>
      <c r="B379" s="40">
        <v>42</v>
      </c>
      <c r="C379" s="52" t="s">
        <v>35</v>
      </c>
      <c r="D379" s="83">
        <f>D380</f>
        <v>0</v>
      </c>
      <c r="E379" s="83">
        <f>E380</f>
        <v>0</v>
      </c>
      <c r="F379" s="109">
        <f>F380</f>
        <v>0</v>
      </c>
      <c r="G379" s="46">
        <v>0</v>
      </c>
      <c r="H379" s="46">
        <v>0</v>
      </c>
    </row>
    <row r="380" spans="1:8" ht="13.5" hidden="1" customHeight="1" x14ac:dyDescent="0.2">
      <c r="A380" s="6"/>
      <c r="B380" s="39">
        <v>422</v>
      </c>
      <c r="C380" s="30" t="s">
        <v>36</v>
      </c>
      <c r="D380" s="85">
        <v>0</v>
      </c>
      <c r="E380" s="85">
        <v>0</v>
      </c>
      <c r="F380" s="110">
        <v>0</v>
      </c>
      <c r="G380" s="46"/>
      <c r="H380" s="46"/>
    </row>
    <row r="381" spans="1:8" ht="13.5" hidden="1" customHeight="1" x14ac:dyDescent="0.2">
      <c r="A381" s="6"/>
      <c r="B381" s="39"/>
      <c r="C381" s="30"/>
      <c r="D381" s="85"/>
      <c r="E381" s="85"/>
      <c r="F381" s="110"/>
      <c r="G381" s="46"/>
      <c r="H381" s="46"/>
    </row>
    <row r="382" spans="1:8" ht="13.5" customHeight="1" x14ac:dyDescent="0.2">
      <c r="A382" s="4">
        <v>55431</v>
      </c>
      <c r="B382" s="123" t="s">
        <v>125</v>
      </c>
      <c r="C382" s="124"/>
      <c r="D382" s="85"/>
      <c r="E382" s="85"/>
      <c r="F382" s="110"/>
      <c r="G382" s="46"/>
      <c r="H382" s="46"/>
    </row>
    <row r="383" spans="1:8" ht="13.5" customHeight="1" x14ac:dyDescent="0.2">
      <c r="A383" s="6" t="s">
        <v>107</v>
      </c>
      <c r="B383" s="123" t="s">
        <v>106</v>
      </c>
      <c r="C383" s="124"/>
      <c r="D383" s="85"/>
      <c r="E383" s="85"/>
      <c r="F383" s="110"/>
      <c r="G383" s="46"/>
      <c r="H383" s="46"/>
    </row>
    <row r="384" spans="1:8" ht="13.5" customHeight="1" x14ac:dyDescent="0.2">
      <c r="A384" s="6"/>
      <c r="B384" s="40">
        <v>4</v>
      </c>
      <c r="C384" s="41" t="s">
        <v>21</v>
      </c>
      <c r="D384" s="46">
        <f>D387</f>
        <v>10000</v>
      </c>
      <c r="E384" s="46">
        <f>E387</f>
        <v>20000</v>
      </c>
      <c r="F384" s="46">
        <f>F385+F387</f>
        <v>20000</v>
      </c>
      <c r="G384" s="46">
        <f>G387</f>
        <v>10000</v>
      </c>
      <c r="H384" s="46">
        <f>H387</f>
        <v>10000</v>
      </c>
    </row>
    <row r="385" spans="1:8" ht="13.5" customHeight="1" x14ac:dyDescent="0.2">
      <c r="A385" s="6"/>
      <c r="B385" s="40">
        <v>41</v>
      </c>
      <c r="C385" s="52" t="s">
        <v>182</v>
      </c>
      <c r="D385" s="46"/>
      <c r="E385" s="46"/>
      <c r="F385" s="98">
        <f>F386</f>
        <v>2937.5</v>
      </c>
      <c r="G385" s="46"/>
      <c r="H385" s="46"/>
    </row>
    <row r="386" spans="1:8" ht="13.5" customHeight="1" x14ac:dyDescent="0.2">
      <c r="A386" s="6"/>
      <c r="B386" s="39">
        <v>412</v>
      </c>
      <c r="C386" s="44" t="s">
        <v>183</v>
      </c>
      <c r="D386" s="46"/>
      <c r="E386" s="46"/>
      <c r="F386" s="70">
        <v>2937.5</v>
      </c>
      <c r="G386" s="46"/>
      <c r="H386" s="46"/>
    </row>
    <row r="387" spans="1:8" ht="13.5" customHeight="1" x14ac:dyDescent="0.2">
      <c r="A387" s="6"/>
      <c r="B387" s="40">
        <v>42</v>
      </c>
      <c r="C387" s="52" t="s">
        <v>35</v>
      </c>
      <c r="D387" s="46">
        <f>D388</f>
        <v>10000</v>
      </c>
      <c r="E387" s="46">
        <f>E388</f>
        <v>20000</v>
      </c>
      <c r="F387" s="98">
        <f>F388</f>
        <v>17062.5</v>
      </c>
      <c r="G387" s="46">
        <v>10000</v>
      </c>
      <c r="H387" s="46">
        <v>10000</v>
      </c>
    </row>
    <row r="388" spans="1:8" ht="13.5" customHeight="1" x14ac:dyDescent="0.2">
      <c r="A388" s="6"/>
      <c r="B388" s="39">
        <v>422</v>
      </c>
      <c r="C388" s="30" t="s">
        <v>36</v>
      </c>
      <c r="D388" s="55">
        <v>10000</v>
      </c>
      <c r="E388" s="55">
        <v>20000</v>
      </c>
      <c r="F388" s="70">
        <v>17062.5</v>
      </c>
      <c r="G388" s="46"/>
      <c r="H388" s="46"/>
    </row>
    <row r="389" spans="1:8" ht="13.5" customHeight="1" x14ac:dyDescent="0.2">
      <c r="A389" s="6"/>
      <c r="B389" s="39"/>
      <c r="C389" s="30"/>
      <c r="D389" s="85"/>
      <c r="E389" s="85"/>
      <c r="F389" s="110"/>
      <c r="G389" s="46"/>
      <c r="H389" s="46"/>
    </row>
    <row r="390" spans="1:8" ht="13.5" customHeight="1" x14ac:dyDescent="0.2">
      <c r="A390" s="6">
        <v>11001</v>
      </c>
      <c r="B390" s="123" t="s">
        <v>148</v>
      </c>
      <c r="C390" s="124"/>
      <c r="D390" s="85"/>
      <c r="E390" s="85"/>
      <c r="F390" s="110"/>
      <c r="G390" s="46"/>
      <c r="H390" s="46"/>
    </row>
    <row r="391" spans="1:8" ht="13.5" customHeight="1" x14ac:dyDescent="0.2">
      <c r="A391" s="6" t="s">
        <v>185</v>
      </c>
      <c r="B391" s="123" t="s">
        <v>186</v>
      </c>
      <c r="C391" s="124"/>
      <c r="D391" s="85"/>
      <c r="E391" s="85"/>
      <c r="F391" s="110"/>
      <c r="G391" s="46"/>
      <c r="H391" s="46"/>
    </row>
    <row r="392" spans="1:8" ht="13.5" customHeight="1" x14ac:dyDescent="0.2">
      <c r="A392" s="6"/>
      <c r="B392" s="40">
        <v>3</v>
      </c>
      <c r="C392" s="2" t="s">
        <v>15</v>
      </c>
      <c r="D392" s="46">
        <f t="shared" ref="D392:E392" si="51">D393+D397</f>
        <v>16579.689999999999</v>
      </c>
      <c r="E392" s="98">
        <f t="shared" si="51"/>
        <v>10704.17</v>
      </c>
      <c r="F392" s="98">
        <f t="shared" ref="F392" si="52">F393+F397</f>
        <v>8300.73</v>
      </c>
      <c r="G392" s="46"/>
      <c r="H392" s="46"/>
    </row>
    <row r="393" spans="1:8" ht="13.5" customHeight="1" x14ac:dyDescent="0.2">
      <c r="A393" s="6"/>
      <c r="B393" s="4">
        <v>31</v>
      </c>
      <c r="C393" s="4" t="s">
        <v>25</v>
      </c>
      <c r="D393" s="46">
        <f>SUM(D394:D396)</f>
        <v>15480</v>
      </c>
      <c r="E393" s="46">
        <f>SUM(E394:E396)</f>
        <v>10451.32</v>
      </c>
      <c r="F393" s="98">
        <f>SUM(F394:F396)</f>
        <v>7234.6299999999992</v>
      </c>
      <c r="G393" s="46"/>
      <c r="H393" s="46"/>
    </row>
    <row r="394" spans="1:8" ht="13.5" customHeight="1" x14ac:dyDescent="0.2">
      <c r="A394" s="6"/>
      <c r="B394" s="39">
        <v>311</v>
      </c>
      <c r="C394" s="30" t="s">
        <v>14</v>
      </c>
      <c r="D394" s="55">
        <v>12000</v>
      </c>
      <c r="E394" s="55">
        <v>8537</v>
      </c>
      <c r="F394" s="70">
        <v>5775.9</v>
      </c>
      <c r="G394" s="46"/>
      <c r="H394" s="46"/>
    </row>
    <row r="395" spans="1:8" ht="13.5" customHeight="1" x14ac:dyDescent="0.2">
      <c r="A395" s="6"/>
      <c r="B395" s="39">
        <v>312</v>
      </c>
      <c r="C395" s="30" t="s">
        <v>103</v>
      </c>
      <c r="D395" s="55">
        <v>1500</v>
      </c>
      <c r="E395" s="55">
        <v>505.71</v>
      </c>
      <c r="F395" s="70">
        <v>505.71</v>
      </c>
      <c r="G395" s="46"/>
      <c r="H395" s="46"/>
    </row>
    <row r="396" spans="1:8" ht="13.5" customHeight="1" x14ac:dyDescent="0.2">
      <c r="A396" s="6"/>
      <c r="B396" s="39">
        <v>313</v>
      </c>
      <c r="C396" s="30" t="s">
        <v>26</v>
      </c>
      <c r="D396" s="55">
        <v>1980</v>
      </c>
      <c r="E396" s="55">
        <v>1408.61</v>
      </c>
      <c r="F396" s="70">
        <v>953.02</v>
      </c>
      <c r="G396" s="46"/>
      <c r="H396" s="46"/>
    </row>
    <row r="397" spans="1:8" ht="13.5" customHeight="1" x14ac:dyDescent="0.2">
      <c r="A397" s="6"/>
      <c r="B397" s="40">
        <v>32</v>
      </c>
      <c r="C397" s="41" t="s">
        <v>16</v>
      </c>
      <c r="D397" s="46">
        <f>D398</f>
        <v>1099.69</v>
      </c>
      <c r="E397" s="46">
        <f>E398</f>
        <v>252.85</v>
      </c>
      <c r="F397" s="98">
        <f>F398</f>
        <v>1066.0999999999999</v>
      </c>
      <c r="G397" s="46"/>
      <c r="H397" s="46"/>
    </row>
    <row r="398" spans="1:8" ht="13.5" customHeight="1" x14ac:dyDescent="0.2">
      <c r="A398" s="6"/>
      <c r="B398" s="39">
        <v>321</v>
      </c>
      <c r="C398" s="30" t="s">
        <v>27</v>
      </c>
      <c r="D398" s="55">
        <v>1099.69</v>
      </c>
      <c r="E398" s="55">
        <v>252.85</v>
      </c>
      <c r="F398" s="70">
        <v>1066.0999999999999</v>
      </c>
      <c r="G398" s="46"/>
      <c r="H398" s="46"/>
    </row>
    <row r="399" spans="1:8" ht="13.5" customHeight="1" x14ac:dyDescent="0.2">
      <c r="A399" s="6"/>
      <c r="B399" s="39"/>
      <c r="C399" s="30"/>
      <c r="D399" s="55"/>
      <c r="E399" s="55"/>
      <c r="F399" s="110"/>
      <c r="G399" s="46"/>
      <c r="H399" s="46"/>
    </row>
    <row r="400" spans="1:8" ht="13.5" customHeight="1" x14ac:dyDescent="0.2">
      <c r="A400" s="6">
        <v>51100</v>
      </c>
      <c r="B400" s="123" t="s">
        <v>149</v>
      </c>
      <c r="C400" s="124"/>
      <c r="D400" s="55"/>
      <c r="E400" s="55"/>
      <c r="F400" s="110"/>
      <c r="G400" s="46"/>
      <c r="H400" s="46"/>
    </row>
    <row r="401" spans="1:10" ht="13.5" customHeight="1" x14ac:dyDescent="0.2">
      <c r="A401" s="6" t="s">
        <v>185</v>
      </c>
      <c r="B401" s="123" t="s">
        <v>186</v>
      </c>
      <c r="C401" s="124"/>
      <c r="D401" s="55"/>
      <c r="E401" s="55"/>
      <c r="F401" s="110"/>
      <c r="G401" s="46"/>
      <c r="H401" s="46"/>
    </row>
    <row r="402" spans="1:10" ht="13.5" customHeight="1" x14ac:dyDescent="0.2">
      <c r="A402" s="6"/>
      <c r="B402" s="40">
        <v>3</v>
      </c>
      <c r="C402" s="2" t="s">
        <v>15</v>
      </c>
      <c r="D402" s="46">
        <f t="shared" ref="D402:E402" si="53">D403+D407</f>
        <v>100657.17</v>
      </c>
      <c r="E402" s="98">
        <f t="shared" si="53"/>
        <v>52795.83</v>
      </c>
      <c r="F402" s="46">
        <f t="shared" ref="F402" si="54">F403+F407</f>
        <v>52795.83</v>
      </c>
      <c r="G402" s="46"/>
      <c r="H402" s="46"/>
      <c r="J402" s="37"/>
    </row>
    <row r="403" spans="1:10" ht="13.5" customHeight="1" x14ac:dyDescent="0.2">
      <c r="A403" s="6"/>
      <c r="B403" s="4">
        <v>31</v>
      </c>
      <c r="C403" s="4" t="s">
        <v>25</v>
      </c>
      <c r="D403" s="46">
        <f>SUM(D404:D406)</f>
        <v>89545</v>
      </c>
      <c r="E403" s="46">
        <f>SUM(E404:E406)</f>
        <v>51548.68</v>
      </c>
      <c r="F403" s="46">
        <f>SUM(F404:F406)</f>
        <v>51548.68</v>
      </c>
      <c r="G403" s="46"/>
      <c r="H403" s="46"/>
    </row>
    <row r="404" spans="1:10" ht="13.5" customHeight="1" x14ac:dyDescent="0.2">
      <c r="A404" s="6"/>
      <c r="B404" s="39">
        <v>311</v>
      </c>
      <c r="C404" s="30" t="s">
        <v>14</v>
      </c>
      <c r="D404" s="55">
        <v>73000</v>
      </c>
      <c r="E404" s="55">
        <v>42106.77</v>
      </c>
      <c r="F404" s="55">
        <v>42106.77</v>
      </c>
      <c r="G404" s="46"/>
      <c r="H404" s="46"/>
    </row>
    <row r="405" spans="1:10" ht="13.5" customHeight="1" x14ac:dyDescent="0.2">
      <c r="A405" s="6"/>
      <c r="B405" s="39">
        <v>312</v>
      </c>
      <c r="C405" s="30" t="s">
        <v>103</v>
      </c>
      <c r="D405" s="55">
        <v>4500</v>
      </c>
      <c r="E405" s="55">
        <v>2494.29</v>
      </c>
      <c r="F405" s="55">
        <v>2494.29</v>
      </c>
      <c r="G405" s="46"/>
      <c r="H405" s="46"/>
    </row>
    <row r="406" spans="1:10" ht="13.5" customHeight="1" x14ac:dyDescent="0.2">
      <c r="A406" s="6"/>
      <c r="B406" s="39">
        <v>313</v>
      </c>
      <c r="C406" s="30" t="s">
        <v>26</v>
      </c>
      <c r="D406" s="55">
        <v>12045</v>
      </c>
      <c r="E406" s="55">
        <v>6947.62</v>
      </c>
      <c r="F406" s="55">
        <v>6947.62</v>
      </c>
      <c r="G406" s="46"/>
      <c r="H406" s="46"/>
    </row>
    <row r="407" spans="1:10" ht="13.5" customHeight="1" x14ac:dyDescent="0.2">
      <c r="A407" s="6"/>
      <c r="B407" s="40">
        <v>32</v>
      </c>
      <c r="C407" s="41" t="s">
        <v>16</v>
      </c>
      <c r="D407" s="46">
        <f>D408</f>
        <v>11112.17</v>
      </c>
      <c r="E407" s="46">
        <f>E408</f>
        <v>1247.1500000000001</v>
      </c>
      <c r="F407" s="46">
        <f>F408</f>
        <v>1247.1500000000001</v>
      </c>
      <c r="G407" s="46"/>
      <c r="H407" s="46"/>
    </row>
    <row r="408" spans="1:10" ht="13.5" customHeight="1" x14ac:dyDescent="0.2">
      <c r="A408" s="6"/>
      <c r="B408" s="39">
        <v>321</v>
      </c>
      <c r="C408" s="30" t="s">
        <v>27</v>
      </c>
      <c r="D408" s="55">
        <v>11112.17</v>
      </c>
      <c r="E408" s="55">
        <v>1247.1500000000001</v>
      </c>
      <c r="F408" s="55">
        <v>1247.1500000000001</v>
      </c>
      <c r="G408" s="46"/>
      <c r="H408" s="46"/>
    </row>
    <row r="409" spans="1:10" ht="13.5" customHeight="1" x14ac:dyDescent="0.2">
      <c r="A409" s="6"/>
      <c r="B409" s="39"/>
      <c r="C409" s="30"/>
      <c r="D409" s="85"/>
      <c r="E409" s="85"/>
      <c r="F409" s="85"/>
      <c r="G409" s="46"/>
      <c r="H409" s="46"/>
    </row>
    <row r="410" spans="1:10" ht="13.5" customHeight="1" x14ac:dyDescent="0.2">
      <c r="A410" s="6">
        <v>11001</v>
      </c>
      <c r="B410" s="123" t="s">
        <v>184</v>
      </c>
      <c r="C410" s="124"/>
      <c r="D410" s="85"/>
      <c r="E410" s="85"/>
      <c r="F410" s="110"/>
      <c r="G410" s="46"/>
      <c r="H410" s="46"/>
    </row>
    <row r="411" spans="1:10" ht="13.5" customHeight="1" x14ac:dyDescent="0.2">
      <c r="A411" s="6" t="s">
        <v>188</v>
      </c>
      <c r="B411" s="123" t="s">
        <v>187</v>
      </c>
      <c r="C411" s="124"/>
      <c r="D411" s="85"/>
      <c r="E411" s="85"/>
      <c r="F411" s="110"/>
      <c r="G411" s="46"/>
      <c r="H411" s="46"/>
    </row>
    <row r="412" spans="1:10" ht="13.5" customHeight="1" x14ac:dyDescent="0.2">
      <c r="A412" s="6"/>
      <c r="B412" s="40">
        <v>3</v>
      </c>
      <c r="C412" s="2" t="s">
        <v>15</v>
      </c>
      <c r="D412" s="46"/>
      <c r="E412" s="98"/>
      <c r="F412" s="98">
        <f t="shared" ref="F412" si="55">F413+F417</f>
        <v>34654</v>
      </c>
      <c r="G412" s="46"/>
      <c r="H412" s="46"/>
    </row>
    <row r="413" spans="1:10" ht="13.5" customHeight="1" x14ac:dyDescent="0.2">
      <c r="A413" s="6"/>
      <c r="B413" s="4">
        <v>31</v>
      </c>
      <c r="C413" s="4" t="s">
        <v>25</v>
      </c>
      <c r="D413" s="46"/>
      <c r="E413" s="46"/>
      <c r="F413" s="98">
        <f>SUM(F414:F416)</f>
        <v>32754</v>
      </c>
      <c r="G413" s="46"/>
      <c r="H413" s="46"/>
    </row>
    <row r="414" spans="1:10" ht="13.5" customHeight="1" x14ac:dyDescent="0.2">
      <c r="A414" s="6"/>
      <c r="B414" s="39">
        <v>311</v>
      </c>
      <c r="C414" s="30" t="s">
        <v>14</v>
      </c>
      <c r="D414" s="55"/>
      <c r="E414" s="55"/>
      <c r="F414" s="70">
        <v>21459.23</v>
      </c>
      <c r="G414" s="46"/>
      <c r="H414" s="46"/>
    </row>
    <row r="415" spans="1:10" ht="13.5" customHeight="1" x14ac:dyDescent="0.2">
      <c r="A415" s="6"/>
      <c r="B415" s="39">
        <v>312</v>
      </c>
      <c r="C415" s="30" t="s">
        <v>103</v>
      </c>
      <c r="D415" s="55"/>
      <c r="E415" s="55"/>
      <c r="F415" s="70">
        <v>7754</v>
      </c>
      <c r="G415" s="46"/>
      <c r="H415" s="46"/>
    </row>
    <row r="416" spans="1:10" ht="13.5" customHeight="1" x14ac:dyDescent="0.2">
      <c r="A416" s="6"/>
      <c r="B416" s="39">
        <v>313</v>
      </c>
      <c r="C416" s="30" t="s">
        <v>26</v>
      </c>
      <c r="D416" s="55"/>
      <c r="E416" s="55"/>
      <c r="F416" s="70">
        <v>3540.77</v>
      </c>
      <c r="G416" s="46"/>
      <c r="H416" s="46"/>
    </row>
    <row r="417" spans="1:8" ht="13.5" customHeight="1" x14ac:dyDescent="0.2">
      <c r="A417" s="6"/>
      <c r="B417" s="40">
        <v>32</v>
      </c>
      <c r="C417" s="41" t="s">
        <v>16</v>
      </c>
      <c r="D417" s="46"/>
      <c r="E417" s="46"/>
      <c r="F417" s="98">
        <f>F418</f>
        <v>1900</v>
      </c>
      <c r="G417" s="46"/>
      <c r="H417" s="46"/>
    </row>
    <row r="418" spans="1:8" ht="13.5" customHeight="1" x14ac:dyDescent="0.2">
      <c r="A418" s="6"/>
      <c r="B418" s="39">
        <v>321</v>
      </c>
      <c r="C418" s="30" t="s">
        <v>27</v>
      </c>
      <c r="D418" s="55"/>
      <c r="E418" s="55"/>
      <c r="F418" s="70">
        <v>1900</v>
      </c>
      <c r="G418" s="46"/>
      <c r="H418" s="46"/>
    </row>
    <row r="419" spans="1:8" ht="13.5" customHeight="1" x14ac:dyDescent="0.2">
      <c r="A419" s="6"/>
      <c r="B419" s="39"/>
      <c r="C419" s="30"/>
      <c r="D419" s="55"/>
      <c r="E419" s="55"/>
      <c r="F419" s="110"/>
      <c r="G419" s="46"/>
      <c r="H419" s="46"/>
    </row>
    <row r="420" spans="1:8" ht="13.5" customHeight="1" x14ac:dyDescent="0.2">
      <c r="A420" s="6">
        <v>51100</v>
      </c>
      <c r="B420" s="123" t="s">
        <v>149</v>
      </c>
      <c r="C420" s="124"/>
      <c r="D420" s="55"/>
      <c r="E420" s="55"/>
      <c r="F420" s="110"/>
      <c r="G420" s="46"/>
      <c r="H420" s="46"/>
    </row>
    <row r="421" spans="1:8" ht="13.5" customHeight="1" x14ac:dyDescent="0.2">
      <c r="A421" s="6" t="s">
        <v>188</v>
      </c>
      <c r="B421" s="123" t="s">
        <v>187</v>
      </c>
      <c r="C421" s="124"/>
      <c r="D421" s="55"/>
      <c r="E421" s="55"/>
      <c r="F421" s="110"/>
      <c r="G421" s="46"/>
      <c r="H421" s="46"/>
    </row>
    <row r="422" spans="1:8" ht="13.5" customHeight="1" x14ac:dyDescent="0.2">
      <c r="A422" s="6"/>
      <c r="B422" s="40">
        <v>3</v>
      </c>
      <c r="C422" s="2" t="s">
        <v>15</v>
      </c>
      <c r="D422" s="46"/>
      <c r="E422" s="98"/>
      <c r="F422" s="98">
        <f t="shared" ref="F422" si="56">F423+F427</f>
        <v>10612</v>
      </c>
      <c r="G422" s="46"/>
      <c r="H422" s="46"/>
    </row>
    <row r="423" spans="1:8" ht="13.5" customHeight="1" x14ac:dyDescent="0.2">
      <c r="A423" s="6"/>
      <c r="B423" s="4">
        <v>31</v>
      </c>
      <c r="C423" s="4" t="s">
        <v>25</v>
      </c>
      <c r="D423" s="46"/>
      <c r="E423" s="46"/>
      <c r="F423" s="98">
        <f>SUM(F424:F426)</f>
        <v>9612</v>
      </c>
      <c r="G423" s="46"/>
      <c r="H423" s="46"/>
    </row>
    <row r="424" spans="1:8" ht="13.5" customHeight="1" x14ac:dyDescent="0.2">
      <c r="A424" s="6"/>
      <c r="B424" s="39">
        <v>311</v>
      </c>
      <c r="C424" s="30" t="s">
        <v>14</v>
      </c>
      <c r="D424" s="55"/>
      <c r="E424" s="55"/>
      <c r="F424" s="70">
        <v>6963.09</v>
      </c>
      <c r="G424" s="46"/>
      <c r="H424" s="46"/>
    </row>
    <row r="425" spans="1:8" ht="13.5" customHeight="1" x14ac:dyDescent="0.2">
      <c r="A425" s="6"/>
      <c r="B425" s="39">
        <v>312</v>
      </c>
      <c r="C425" s="30" t="s">
        <v>103</v>
      </c>
      <c r="D425" s="55"/>
      <c r="E425" s="55"/>
      <c r="F425" s="70">
        <v>1500</v>
      </c>
      <c r="G425" s="46"/>
      <c r="H425" s="46"/>
    </row>
    <row r="426" spans="1:8" ht="13.5" customHeight="1" x14ac:dyDescent="0.2">
      <c r="A426" s="6"/>
      <c r="B426" s="39">
        <v>313</v>
      </c>
      <c r="C426" s="30" t="s">
        <v>26</v>
      </c>
      <c r="D426" s="55"/>
      <c r="E426" s="55"/>
      <c r="F426" s="70">
        <v>1148.9100000000001</v>
      </c>
      <c r="G426" s="46"/>
      <c r="H426" s="46"/>
    </row>
    <row r="427" spans="1:8" ht="13.5" customHeight="1" x14ac:dyDescent="0.2">
      <c r="A427" s="6"/>
      <c r="B427" s="40">
        <v>32</v>
      </c>
      <c r="C427" s="41" t="s">
        <v>16</v>
      </c>
      <c r="D427" s="46"/>
      <c r="E427" s="46"/>
      <c r="F427" s="98">
        <f>F428</f>
        <v>1000</v>
      </c>
      <c r="G427" s="46"/>
      <c r="H427" s="46"/>
    </row>
    <row r="428" spans="1:8" ht="13.5" customHeight="1" x14ac:dyDescent="0.2">
      <c r="A428" s="6"/>
      <c r="B428" s="39">
        <v>321</v>
      </c>
      <c r="C428" s="30" t="s">
        <v>27</v>
      </c>
      <c r="D428" s="55"/>
      <c r="E428" s="55"/>
      <c r="F428" s="70">
        <v>1000</v>
      </c>
      <c r="G428" s="46"/>
      <c r="H428" s="46"/>
    </row>
    <row r="429" spans="1:8" ht="13.5" customHeight="1" x14ac:dyDescent="0.2">
      <c r="A429" s="6"/>
      <c r="B429" s="39"/>
      <c r="C429" s="30"/>
      <c r="D429" s="85"/>
      <c r="E429" s="85"/>
      <c r="F429" s="85"/>
      <c r="G429" s="46"/>
      <c r="H429" s="46"/>
    </row>
    <row r="430" spans="1:8" x14ac:dyDescent="0.2">
      <c r="A430" s="6"/>
      <c r="B430" s="39"/>
      <c r="C430" s="30"/>
      <c r="D430" s="83"/>
      <c r="E430" s="83"/>
      <c r="F430" s="83"/>
      <c r="G430" s="58"/>
      <c r="H430" s="58"/>
    </row>
    <row r="431" spans="1:8" ht="16.5" customHeight="1" x14ac:dyDescent="0.2">
      <c r="A431" s="6"/>
      <c r="B431" s="39"/>
      <c r="C431" s="41" t="s">
        <v>19</v>
      </c>
      <c r="D431" s="46">
        <f>D67</f>
        <v>4690932.5000000009</v>
      </c>
      <c r="E431" s="46">
        <f>E67</f>
        <v>5006046.67</v>
      </c>
      <c r="F431" s="46">
        <f>F67</f>
        <v>5097374.7400000012</v>
      </c>
      <c r="G431" s="46">
        <f>G67</f>
        <v>4272195</v>
      </c>
      <c r="H431" s="46">
        <f>H67</f>
        <v>4272195</v>
      </c>
    </row>
    <row r="432" spans="1:8" x14ac:dyDescent="0.2">
      <c r="B432" s="129"/>
      <c r="C432" s="129"/>
      <c r="D432" s="129"/>
      <c r="E432" s="129"/>
      <c r="F432" s="129"/>
      <c r="G432" s="129"/>
    </row>
    <row r="433" spans="1:8" ht="20.100000000000001" customHeight="1" x14ac:dyDescent="0.2">
      <c r="B433" s="29"/>
      <c r="C433" s="29"/>
      <c r="D433" s="86"/>
      <c r="E433" s="86"/>
      <c r="F433" s="86"/>
      <c r="G433" s="61"/>
      <c r="H433" s="61"/>
    </row>
    <row r="434" spans="1:8" ht="12.75" customHeight="1" x14ac:dyDescent="0.2">
      <c r="B434" s="29"/>
      <c r="C434" s="29"/>
      <c r="D434" s="87"/>
      <c r="E434" s="87"/>
      <c r="F434" s="87"/>
      <c r="G434" s="29"/>
    </row>
    <row r="435" spans="1:8" ht="15" customHeight="1" x14ac:dyDescent="0.2">
      <c r="B435" s="29"/>
      <c r="C435" s="29"/>
      <c r="D435" s="87"/>
      <c r="E435" s="87"/>
      <c r="F435" s="87"/>
      <c r="G435" s="29"/>
    </row>
    <row r="436" spans="1:8" ht="9.75" customHeight="1" x14ac:dyDescent="0.2">
      <c r="B436" s="29"/>
      <c r="C436" s="29"/>
      <c r="D436" s="87"/>
      <c r="E436" s="87"/>
      <c r="F436" s="87"/>
      <c r="G436" s="29"/>
    </row>
    <row r="437" spans="1:8" x14ac:dyDescent="0.2">
      <c r="A437" s="130" t="s">
        <v>158</v>
      </c>
      <c r="B437" s="130"/>
      <c r="C437" s="130"/>
      <c r="D437" s="130"/>
      <c r="E437" s="130"/>
      <c r="F437" s="130"/>
      <c r="G437" s="130"/>
    </row>
    <row r="438" spans="1:8" x14ac:dyDescent="0.2">
      <c r="A438" s="130"/>
      <c r="B438" s="130"/>
      <c r="C438" s="130"/>
      <c r="D438" s="130"/>
      <c r="E438" s="130"/>
      <c r="F438" s="130"/>
      <c r="G438" s="130"/>
    </row>
    <row r="439" spans="1:8" x14ac:dyDescent="0.2">
      <c r="A439" s="130"/>
      <c r="B439" s="130"/>
      <c r="C439" s="130"/>
      <c r="D439" s="130"/>
      <c r="E439" s="130"/>
      <c r="F439" s="130"/>
      <c r="G439" s="130"/>
    </row>
    <row r="440" spans="1:8" x14ac:dyDescent="0.2">
      <c r="A440" s="130"/>
      <c r="B440" s="130"/>
      <c r="C440" s="130"/>
      <c r="D440" s="130"/>
      <c r="E440" s="130"/>
      <c r="F440" s="130"/>
      <c r="G440" s="130"/>
    </row>
  </sheetData>
  <mergeCells count="79">
    <mergeCell ref="A36:F36"/>
    <mergeCell ref="A1:C1"/>
    <mergeCell ref="A2:C2"/>
    <mergeCell ref="B9:G9"/>
    <mergeCell ref="B10:G10"/>
    <mergeCell ref="B12:G12"/>
    <mergeCell ref="B13:H13"/>
    <mergeCell ref="B14:H14"/>
    <mergeCell ref="B15:H15"/>
    <mergeCell ref="B16:H16"/>
    <mergeCell ref="B17:H17"/>
    <mergeCell ref="A20:G20"/>
    <mergeCell ref="B61:C61"/>
    <mergeCell ref="B69:C69"/>
    <mergeCell ref="B70:C70"/>
    <mergeCell ref="B37:F37"/>
    <mergeCell ref="B64:F64"/>
    <mergeCell ref="A63:F63"/>
    <mergeCell ref="B227:C227"/>
    <mergeCell ref="B71:C71"/>
    <mergeCell ref="B81:C81"/>
    <mergeCell ref="B82:C82"/>
    <mergeCell ref="B92:C92"/>
    <mergeCell ref="B93:C93"/>
    <mergeCell ref="B94:C94"/>
    <mergeCell ref="B105:C105"/>
    <mergeCell ref="B115:C115"/>
    <mergeCell ref="B209:C209"/>
    <mergeCell ref="B225:C225"/>
    <mergeCell ref="B226:C226"/>
    <mergeCell ref="B278:C278"/>
    <mergeCell ref="B236:C236"/>
    <mergeCell ref="B237:C237"/>
    <mergeCell ref="B242:C242"/>
    <mergeCell ref="B243:C243"/>
    <mergeCell ref="B248:C248"/>
    <mergeCell ref="B249:C249"/>
    <mergeCell ref="B254:C254"/>
    <mergeCell ref="B255:C255"/>
    <mergeCell ref="B260:C260"/>
    <mergeCell ref="B261:C261"/>
    <mergeCell ref="B277:C277"/>
    <mergeCell ref="B334:C334"/>
    <mergeCell ref="B287:C287"/>
    <mergeCell ref="B288:C288"/>
    <mergeCell ref="B294:C294"/>
    <mergeCell ref="B295:C295"/>
    <mergeCell ref="B305:C305"/>
    <mergeCell ref="B306:C306"/>
    <mergeCell ref="B312:C312"/>
    <mergeCell ref="B313:C313"/>
    <mergeCell ref="B318:C318"/>
    <mergeCell ref="B319:C319"/>
    <mergeCell ref="B329:C329"/>
    <mergeCell ref="B382:C382"/>
    <mergeCell ref="B335:C335"/>
    <mergeCell ref="B347:C347"/>
    <mergeCell ref="B348:C348"/>
    <mergeCell ref="B354:C354"/>
    <mergeCell ref="B355:C355"/>
    <mergeCell ref="B360:C360"/>
    <mergeCell ref="B340:C340"/>
    <mergeCell ref="B341:C341"/>
    <mergeCell ref="B361:C361"/>
    <mergeCell ref="B366:C366"/>
    <mergeCell ref="B367:C367"/>
    <mergeCell ref="B372:C372"/>
    <mergeCell ref="B373:C373"/>
    <mergeCell ref="B383:C383"/>
    <mergeCell ref="B390:C390"/>
    <mergeCell ref="B391:C391"/>
    <mergeCell ref="B400:C400"/>
    <mergeCell ref="B401:C401"/>
    <mergeCell ref="A437:G440"/>
    <mergeCell ref="B410:C410"/>
    <mergeCell ref="B411:C411"/>
    <mergeCell ref="B420:C420"/>
    <mergeCell ref="B421:C421"/>
    <mergeCell ref="B432:G432"/>
  </mergeCells>
  <conditionalFormatting sqref="H432:IV432 H33:IV37 H62:IV64 B154:B157 C153:C157 C289:C293 B242:C247 B158:C195 B118:C118 B120:C120 C116:C117 C119 B143:B146 B127:B131 B97:C104 B108:C108 C65:C68 C70:C80 B64:B80 B6:B7 B23:C35 B38:C62 B147:C151 B248:B268 C250:C268 C285:C287 B285:B293 B347:C353 B110:C110 B223:C224 B113:C114 H434:IV65734 I433:IV433 G68:IW82 I159:IW159 I67:IW67 B430:C431 I274:IW275 C121:C131 B90:C91 H83:IW89 B300:C317 G65:IW66 D33:G35 G37 D62:G62 G64 B441:G65738 B9:IV12 B19:G19 H19:IV21 J13:IV16 I17:IV18 B17:B18 G90:IW110 D67:D110 C106 B197:C208 B210:C211 B217:C220 D38 C22:D22 G22:IW22 D39:E61 C226:C241 B225:B241 D113:E131 B334:E339 D347:E409 G160:IW273 G38:IW61 D23:IW32 D139:E273 C141:C146 B141 G113:IW158 F132:F133 B137:E137 D276:E333 B324:C326 G276:IW431 D429:F430 B345:E346 D340:E344 F276:F409 B37">
    <cfRule type="cellIs" dxfId="89" priority="93" stopIfTrue="1" operator="equal">
      <formula>0</formula>
    </cfRule>
  </conditionalFormatting>
  <conditionalFormatting sqref="B354:C357">
    <cfRule type="cellIs" dxfId="88" priority="92" stopIfTrue="1" operator="equal">
      <formula>0</formula>
    </cfRule>
  </conditionalFormatting>
  <conditionalFormatting sqref="B358:C359 B365:C365 B371:C371">
    <cfRule type="cellIs" dxfId="87" priority="91" stopIfTrue="1" operator="equal">
      <formula>0</formula>
    </cfRule>
  </conditionalFormatting>
  <conditionalFormatting sqref="B373:C373 B378:C381">
    <cfRule type="cellIs" dxfId="86" priority="90" stopIfTrue="1" operator="equal">
      <formula>0</formula>
    </cfRule>
  </conditionalFormatting>
  <conditionalFormatting sqref="B372:C372">
    <cfRule type="cellIs" dxfId="85" priority="89" stopIfTrue="1" operator="equal">
      <formula>0</formula>
    </cfRule>
  </conditionalFormatting>
  <conditionalFormatting sqref="B278:C278 B282:C283">
    <cfRule type="cellIs" dxfId="84" priority="88" stopIfTrue="1" operator="equal">
      <formula>0</formula>
    </cfRule>
  </conditionalFormatting>
  <conditionalFormatting sqref="B277:C277">
    <cfRule type="cellIs" dxfId="83" priority="87" stopIfTrue="1" operator="equal">
      <formula>0</formula>
    </cfRule>
  </conditionalFormatting>
  <conditionalFormatting sqref="B279:C279">
    <cfRule type="cellIs" dxfId="82" priority="86" stopIfTrue="1" operator="equal">
      <formula>0</formula>
    </cfRule>
  </conditionalFormatting>
  <conditionalFormatting sqref="C280:C281">
    <cfRule type="cellIs" dxfId="81" priority="85" stopIfTrue="1" operator="equal">
      <formula>0</formula>
    </cfRule>
  </conditionalFormatting>
  <conditionalFormatting sqref="B374:C376">
    <cfRule type="cellIs" dxfId="80" priority="84" stopIfTrue="1" operator="equal">
      <formula>0</formula>
    </cfRule>
  </conditionalFormatting>
  <conditionalFormatting sqref="B221:C221">
    <cfRule type="cellIs" dxfId="79" priority="83" stopIfTrue="1" operator="equal">
      <formula>0</formula>
    </cfRule>
  </conditionalFormatting>
  <conditionalFormatting sqref="B222:C222">
    <cfRule type="cellIs" dxfId="78" priority="82" stopIfTrue="1" operator="equal">
      <formula>0</formula>
    </cfRule>
  </conditionalFormatting>
  <conditionalFormatting sqref="B318:C318">
    <cfRule type="cellIs" dxfId="77" priority="81" stopIfTrue="1" operator="equal">
      <formula>0</formula>
    </cfRule>
  </conditionalFormatting>
  <conditionalFormatting sqref="B329:C329">
    <cfRule type="cellIs" dxfId="76" priority="80" stopIfTrue="1" operator="equal">
      <formula>0</formula>
    </cfRule>
  </conditionalFormatting>
  <conditionalFormatting sqref="C331:C333">
    <cfRule type="cellIs" dxfId="75" priority="79" stopIfTrue="1" operator="equal">
      <formula>0</formula>
    </cfRule>
  </conditionalFormatting>
  <conditionalFormatting sqref="B330:C330">
    <cfRule type="cellIs" dxfId="74" priority="78" stopIfTrue="1" operator="equal">
      <formula>0</formula>
    </cfRule>
  </conditionalFormatting>
  <conditionalFormatting sqref="B360:C363">
    <cfRule type="cellIs" dxfId="73" priority="77" stopIfTrue="1" operator="equal">
      <formula>0</formula>
    </cfRule>
  </conditionalFormatting>
  <conditionalFormatting sqref="B364:C364">
    <cfRule type="cellIs" dxfId="72" priority="76" stopIfTrue="1" operator="equal">
      <formula>0</formula>
    </cfRule>
  </conditionalFormatting>
  <conditionalFormatting sqref="B366:C369">
    <cfRule type="cellIs" dxfId="71" priority="75" stopIfTrue="1" operator="equal">
      <formula>0</formula>
    </cfRule>
  </conditionalFormatting>
  <conditionalFormatting sqref="B370:C370">
    <cfRule type="cellIs" dxfId="70" priority="74" stopIfTrue="1" operator="equal">
      <formula>0</formula>
    </cfRule>
  </conditionalFormatting>
  <conditionalFormatting sqref="C109">
    <cfRule type="cellIs" dxfId="69" priority="73" stopIfTrue="1" operator="equal">
      <formula>0</formula>
    </cfRule>
  </conditionalFormatting>
  <conditionalFormatting sqref="B269:C270 B276:C276 B273:C273">
    <cfRule type="cellIs" dxfId="68" priority="72" stopIfTrue="1" operator="equal">
      <formula>0</formula>
    </cfRule>
  </conditionalFormatting>
  <conditionalFormatting sqref="B284:C284">
    <cfRule type="cellIs" dxfId="67" priority="71" stopIfTrue="1" operator="equal">
      <formula>0</formula>
    </cfRule>
  </conditionalFormatting>
  <conditionalFormatting sqref="B382:C382">
    <cfRule type="cellIs" dxfId="66" priority="70" stopIfTrue="1" operator="equal">
      <formula>0</formula>
    </cfRule>
  </conditionalFormatting>
  <conditionalFormatting sqref="B383:C383">
    <cfRule type="cellIs" dxfId="65" priority="69" stopIfTrue="1" operator="equal">
      <formula>0</formula>
    </cfRule>
  </conditionalFormatting>
  <conditionalFormatting sqref="B384:C384 B399:C399 B409:C409 B387:C389 B429:C429">
    <cfRule type="cellIs" dxfId="64" priority="68" stopIfTrue="1" operator="equal">
      <formula>0</formula>
    </cfRule>
  </conditionalFormatting>
  <conditionalFormatting sqref="C111:C112 G111:IW112">
    <cfRule type="cellIs" dxfId="63" priority="67" stopIfTrue="1" operator="equal">
      <formula>0</formula>
    </cfRule>
  </conditionalFormatting>
  <conditionalFormatting sqref="B377:C377">
    <cfRule type="cellIs" dxfId="62" priority="66" stopIfTrue="1" operator="equal">
      <formula>0</formula>
    </cfRule>
  </conditionalFormatting>
  <conditionalFormatting sqref="G159:H159 G67:H67">
    <cfRule type="cellIs" dxfId="61" priority="64" stopIfTrue="1" operator="equal">
      <formula>0</formula>
    </cfRule>
  </conditionalFormatting>
  <conditionalFormatting sqref="D66 D431">
    <cfRule type="cellIs" dxfId="60" priority="63" stopIfTrue="1" operator="equal">
      <formula>0</formula>
    </cfRule>
  </conditionalFormatting>
  <conditionalFormatting sqref="D111:D112">
    <cfRule type="cellIs" dxfId="59" priority="62" stopIfTrue="1" operator="equal">
      <formula>0</formula>
    </cfRule>
  </conditionalFormatting>
  <conditionalFormatting sqref="B196:C196">
    <cfRule type="cellIs" dxfId="58" priority="61" stopIfTrue="1" operator="equal">
      <formula>0</formula>
    </cfRule>
  </conditionalFormatting>
  <conditionalFormatting sqref="B81:C89">
    <cfRule type="cellIs" dxfId="57" priority="57" stopIfTrue="1" operator="equal">
      <formula>0</formula>
    </cfRule>
  </conditionalFormatting>
  <conditionalFormatting sqref="B274:C275">
    <cfRule type="cellIs" dxfId="56" priority="60" stopIfTrue="1" operator="equal">
      <formula>0</formula>
    </cfRule>
  </conditionalFormatting>
  <conditionalFormatting sqref="G274:H275">
    <cfRule type="cellIs" dxfId="55" priority="59" stopIfTrue="1" operator="equal">
      <formula>0</formula>
    </cfRule>
  </conditionalFormatting>
  <conditionalFormatting sqref="D274:D275">
    <cfRule type="cellIs" dxfId="54" priority="58" stopIfTrue="1" operator="equal">
      <formula>0</formula>
    </cfRule>
  </conditionalFormatting>
  <conditionalFormatting sqref="B390:C390 B392:C398">
    <cfRule type="cellIs" dxfId="53" priority="56" stopIfTrue="1" operator="equal">
      <formula>0</formula>
    </cfRule>
  </conditionalFormatting>
  <conditionalFormatting sqref="B400:C408">
    <cfRule type="cellIs" dxfId="52" priority="55" stopIfTrue="1" operator="equal">
      <formula>0</formula>
    </cfRule>
  </conditionalFormatting>
  <conditionalFormatting sqref="G89">
    <cfRule type="cellIs" dxfId="51" priority="54" stopIfTrue="1" operator="equal">
      <formula>0</formula>
    </cfRule>
  </conditionalFormatting>
  <conditionalFormatting sqref="G83:G88">
    <cfRule type="cellIs" dxfId="50" priority="53" stopIfTrue="1" operator="equal">
      <formula>0</formula>
    </cfRule>
  </conditionalFormatting>
  <conditionalFormatting sqref="D65">
    <cfRule type="cellIs" dxfId="49" priority="52" stopIfTrue="1" operator="equal">
      <formula>0</formula>
    </cfRule>
  </conditionalFormatting>
  <conditionalFormatting sqref="B294:C294">
    <cfRule type="cellIs" dxfId="48" priority="51" stopIfTrue="1" operator="equal">
      <formula>0</formula>
    </cfRule>
  </conditionalFormatting>
  <conditionalFormatting sqref="B295">
    <cfRule type="cellIs" dxfId="47" priority="50" stopIfTrue="1" operator="equal">
      <formula>0</formula>
    </cfRule>
  </conditionalFormatting>
  <conditionalFormatting sqref="B296:C298">
    <cfRule type="cellIs" dxfId="46" priority="49" stopIfTrue="1" operator="equal">
      <formula>0</formula>
    </cfRule>
  </conditionalFormatting>
  <conditionalFormatting sqref="B299:C299">
    <cfRule type="cellIs" dxfId="45" priority="48" stopIfTrue="1" operator="equal">
      <formula>0</formula>
    </cfRule>
  </conditionalFormatting>
  <conditionalFormatting sqref="B13:I15 B16 I16">
    <cfRule type="cellIs" dxfId="44" priority="47" stopIfTrue="1" operator="equal">
      <formula>0</formula>
    </cfRule>
  </conditionalFormatting>
  <conditionalFormatting sqref="B209:C209">
    <cfRule type="cellIs" dxfId="43" priority="46" stopIfTrue="1" operator="equal">
      <formula>0</formula>
    </cfRule>
  </conditionalFormatting>
  <conditionalFormatting sqref="B216:C216">
    <cfRule type="cellIs" dxfId="42" priority="42" stopIfTrue="1" operator="equal">
      <formula>0</formula>
    </cfRule>
  </conditionalFormatting>
  <conditionalFormatting sqref="B213:C213">
    <cfRule type="cellIs" dxfId="41" priority="45" stopIfTrue="1" operator="equal">
      <formula>0</formula>
    </cfRule>
  </conditionalFormatting>
  <conditionalFormatting sqref="B212:C212">
    <cfRule type="cellIs" dxfId="40" priority="44" stopIfTrue="1" operator="equal">
      <formula>0</formula>
    </cfRule>
  </conditionalFormatting>
  <conditionalFormatting sqref="B214:C215">
    <cfRule type="cellIs" dxfId="39" priority="43" stopIfTrue="1" operator="equal">
      <formula>0</formula>
    </cfRule>
  </conditionalFormatting>
  <conditionalFormatting sqref="E67:E110">
    <cfRule type="cellIs" dxfId="38" priority="41" stopIfTrue="1" operator="equal">
      <formula>0</formula>
    </cfRule>
  </conditionalFormatting>
  <conditionalFormatting sqref="E66 E431">
    <cfRule type="cellIs" dxfId="37" priority="40" stopIfTrue="1" operator="equal">
      <formula>0</formula>
    </cfRule>
  </conditionalFormatting>
  <conditionalFormatting sqref="E111:E112">
    <cfRule type="cellIs" dxfId="36" priority="39" stopIfTrue="1" operator="equal">
      <formula>0</formula>
    </cfRule>
  </conditionalFormatting>
  <conditionalFormatting sqref="E274:E275">
    <cfRule type="cellIs" dxfId="35" priority="38" stopIfTrue="1" operator="equal">
      <formula>0</formula>
    </cfRule>
  </conditionalFormatting>
  <conditionalFormatting sqref="E65">
    <cfRule type="cellIs" dxfId="34" priority="37" stopIfTrue="1" operator="equal">
      <formula>0</formula>
    </cfRule>
  </conditionalFormatting>
  <conditionalFormatting sqref="E38">
    <cfRule type="cellIs" dxfId="33" priority="36" stopIfTrue="1" operator="equal">
      <formula>0</formula>
    </cfRule>
  </conditionalFormatting>
  <conditionalFormatting sqref="E22:F22">
    <cfRule type="cellIs" dxfId="32" priority="35" stopIfTrue="1" operator="equal">
      <formula>0</formula>
    </cfRule>
  </conditionalFormatting>
  <conditionalFormatting sqref="B319:C320">
    <cfRule type="cellIs" dxfId="31" priority="34" stopIfTrue="1" operator="equal">
      <formula>0</formula>
    </cfRule>
  </conditionalFormatting>
  <conditionalFormatting sqref="B321:C322 B328:C328">
    <cfRule type="cellIs" dxfId="30" priority="33" stopIfTrue="1" operator="equal">
      <formula>0</formula>
    </cfRule>
  </conditionalFormatting>
  <conditionalFormatting sqref="B323:C323 B327:C327">
    <cfRule type="cellIs" dxfId="29" priority="32" stopIfTrue="1" operator="equal">
      <formula>0</formula>
    </cfRule>
  </conditionalFormatting>
  <conditionalFormatting sqref="F113:F131 F139:F273">
    <cfRule type="cellIs" dxfId="28" priority="31" stopIfTrue="1" operator="equal">
      <formula>0</formula>
    </cfRule>
  </conditionalFormatting>
  <conditionalFormatting sqref="F67:F110">
    <cfRule type="cellIs" dxfId="27" priority="30" stopIfTrue="1" operator="equal">
      <formula>0</formula>
    </cfRule>
  </conditionalFormatting>
  <conditionalFormatting sqref="F66 F431">
    <cfRule type="cellIs" dxfId="26" priority="29" stopIfTrue="1" operator="equal">
      <formula>0</formula>
    </cfRule>
  </conditionalFormatting>
  <conditionalFormatting sqref="F111:F112">
    <cfRule type="cellIs" dxfId="25" priority="28" stopIfTrue="1" operator="equal">
      <formula>0</formula>
    </cfRule>
  </conditionalFormatting>
  <conditionalFormatting sqref="F274:F275">
    <cfRule type="cellIs" dxfId="24" priority="27" stopIfTrue="1" operator="equal">
      <formula>0</formula>
    </cfRule>
  </conditionalFormatting>
  <conditionalFormatting sqref="F65">
    <cfRule type="cellIs" dxfId="23" priority="26" stopIfTrue="1" operator="equal">
      <formula>0</formula>
    </cfRule>
  </conditionalFormatting>
  <conditionalFormatting sqref="F39:F61">
    <cfRule type="cellIs" dxfId="22" priority="25" stopIfTrue="1" operator="equal">
      <formula>0</formula>
    </cfRule>
  </conditionalFormatting>
  <conditionalFormatting sqref="F38">
    <cfRule type="cellIs" dxfId="21" priority="24" stopIfTrue="1" operator="equal">
      <formula>0</formula>
    </cfRule>
  </conditionalFormatting>
  <conditionalFormatting sqref="B133 C132:E133 D138:E138 D134:E136">
    <cfRule type="cellIs" dxfId="20" priority="23" stopIfTrue="1" operator="equal">
      <formula>0</formula>
    </cfRule>
  </conditionalFormatting>
  <conditionalFormatting sqref="B138:C138">
    <cfRule type="cellIs" dxfId="19" priority="21" stopIfTrue="1" operator="equal">
      <formula>0</formula>
    </cfRule>
  </conditionalFormatting>
  <conditionalFormatting sqref="B134:C135">
    <cfRule type="cellIs" dxfId="18" priority="20" stopIfTrue="1" operator="equal">
      <formula>0</formula>
    </cfRule>
  </conditionalFormatting>
  <conditionalFormatting sqref="B136:C136">
    <cfRule type="cellIs" dxfId="17" priority="19" stopIfTrue="1" operator="equal">
      <formula>0</formula>
    </cfRule>
  </conditionalFormatting>
  <conditionalFormatting sqref="B139:C140">
    <cfRule type="cellIs" dxfId="16" priority="18" stopIfTrue="1" operator="equal">
      <formula>0</formula>
    </cfRule>
  </conditionalFormatting>
  <conditionalFormatting sqref="F138">
    <cfRule type="cellIs" dxfId="15" priority="17" stopIfTrue="1" operator="equal">
      <formula>0</formula>
    </cfRule>
  </conditionalFormatting>
  <conditionalFormatting sqref="F134:F136">
    <cfRule type="cellIs" dxfId="14" priority="16" stopIfTrue="1" operator="equal">
      <formula>0</formula>
    </cfRule>
  </conditionalFormatting>
  <conditionalFormatting sqref="F137">
    <cfRule type="cellIs" dxfId="13" priority="15" stopIfTrue="1" operator="equal">
      <formula>0</formula>
    </cfRule>
  </conditionalFormatting>
  <conditionalFormatting sqref="B272:C272">
    <cfRule type="cellIs" dxfId="12" priority="14" stopIfTrue="1" operator="equal">
      <formula>0</formula>
    </cfRule>
  </conditionalFormatting>
  <conditionalFormatting sqref="B271:C271">
    <cfRule type="cellIs" dxfId="11" priority="13" stopIfTrue="1" operator="equal">
      <formula>0</formula>
    </cfRule>
  </conditionalFormatting>
  <conditionalFormatting sqref="B386:C386">
    <cfRule type="cellIs" dxfId="10" priority="11" stopIfTrue="1" operator="equal">
      <formula>0</formula>
    </cfRule>
  </conditionalFormatting>
  <conditionalFormatting sqref="B385:C385">
    <cfRule type="cellIs" dxfId="9" priority="10" stopIfTrue="1" operator="equal">
      <formula>0</formula>
    </cfRule>
  </conditionalFormatting>
  <conditionalFormatting sqref="D410:F428">
    <cfRule type="cellIs" dxfId="8" priority="9" stopIfTrue="1" operator="equal">
      <formula>0</formula>
    </cfRule>
  </conditionalFormatting>
  <conditionalFormatting sqref="B419:C419">
    <cfRule type="cellIs" dxfId="7" priority="8" stopIfTrue="1" operator="equal">
      <formula>0</formula>
    </cfRule>
  </conditionalFormatting>
  <conditionalFormatting sqref="B410:C410 B412:C418">
    <cfRule type="cellIs" dxfId="6" priority="7" stopIfTrue="1" operator="equal">
      <formula>0</formula>
    </cfRule>
  </conditionalFormatting>
  <conditionalFormatting sqref="B420:C420 B422:C428">
    <cfRule type="cellIs" dxfId="5" priority="6" stopIfTrue="1" operator="equal">
      <formula>0</formula>
    </cfRule>
  </conditionalFormatting>
  <conditionalFormatting sqref="B391:C391">
    <cfRule type="cellIs" dxfId="4" priority="5" stopIfTrue="1" operator="equal">
      <formula>0</formula>
    </cfRule>
  </conditionalFormatting>
  <conditionalFormatting sqref="B421:C421">
    <cfRule type="cellIs" dxfId="3" priority="3" stopIfTrue="1" operator="equal">
      <formula>0</formula>
    </cfRule>
  </conditionalFormatting>
  <conditionalFormatting sqref="B411:C411">
    <cfRule type="cellIs" dxfId="2" priority="4" stopIfTrue="1" operator="equal">
      <formula>0</formula>
    </cfRule>
  </conditionalFormatting>
  <conditionalFormatting sqref="B340:C341 B343:C344">
    <cfRule type="cellIs" dxfId="1" priority="2" stopIfTrue="1" operator="equal">
      <formula>0</formula>
    </cfRule>
  </conditionalFormatting>
  <conditionalFormatting sqref="B342:C342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56" fitToHeight="0" orientation="portrait" horizontalDpi="4294967294" r:id="rId1"/>
  <headerFooter alignWithMargins="0">
    <oddFooter>&amp;RStranica &amp;P od 6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2022</vt:lpstr>
      <vt:lpstr>1. izmjene</vt:lpstr>
      <vt:lpstr>2. izmjene</vt:lpstr>
      <vt:lpstr>'1. izmjene'!Print_Area</vt:lpstr>
      <vt:lpstr>'2. izmjene'!Print_Area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Korisnik</cp:lastModifiedBy>
  <cp:lastPrinted>2022-11-24T11:44:05Z</cp:lastPrinted>
  <dcterms:created xsi:type="dcterms:W3CDTF">2009-11-23T11:03:03Z</dcterms:created>
  <dcterms:modified xsi:type="dcterms:W3CDTF">2022-12-15T09:32:51Z</dcterms:modified>
</cp:coreProperties>
</file>