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.planovi 12-13-14.i Plan nabave\"/>
    </mc:Choice>
  </mc:AlternateContent>
  <bookViews>
    <workbookView xWindow="240" yWindow="75" windowWidth="17115" windowHeight="10920" activeTab="2"/>
  </bookViews>
  <sheets>
    <sheet name="Fin plan 2020" sheetId="20" r:id="rId1"/>
    <sheet name="1. izmjene" sheetId="21" r:id="rId2"/>
    <sheet name="2. izmjene" sheetId="22" r:id="rId3"/>
  </sheets>
  <definedNames>
    <definedName name="_xlnm.Print_Area" localSheetId="1">'1. izmjene'!$A$1:$G$341</definedName>
    <definedName name="_xlnm.Print_Area" localSheetId="2">'2. izmjene'!$A$1:$H$350</definedName>
    <definedName name="_xlnm.Print_Area" localSheetId="0">'Fin plan 2020'!$A$1:$F$331</definedName>
  </definedNames>
  <calcPr calcId="162913"/>
</workbook>
</file>

<file path=xl/calcChain.xml><?xml version="1.0" encoding="utf-8"?>
<calcChain xmlns="http://schemas.openxmlformats.org/spreadsheetml/2006/main">
  <c r="F27" i="22" l="1"/>
  <c r="H96" i="22"/>
  <c r="G96" i="22"/>
  <c r="H250" i="22"/>
  <c r="G250" i="22"/>
  <c r="F336" i="22"/>
  <c r="E336" i="22"/>
  <c r="F335" i="22"/>
  <c r="E335" i="22"/>
  <c r="F314" i="22"/>
  <c r="H100" i="22"/>
  <c r="F100" i="22"/>
  <c r="E100" i="22"/>
  <c r="D100" i="22"/>
  <c r="F330" i="22"/>
  <c r="F329" i="22" s="1"/>
  <c r="F324" i="22"/>
  <c r="F323" i="22" s="1"/>
  <c r="F318" i="22"/>
  <c r="F317" i="22" s="1"/>
  <c r="F313" i="22"/>
  <c r="F308" i="22"/>
  <c r="F307" i="22" s="1"/>
  <c r="F302" i="22"/>
  <c r="F301" i="22" s="1"/>
  <c r="F296" i="22"/>
  <c r="F295" i="22" s="1"/>
  <c r="F43" i="22" s="1"/>
  <c r="F290" i="22"/>
  <c r="F289" i="22" s="1"/>
  <c r="F283" i="22"/>
  <c r="F282" i="22"/>
  <c r="F277" i="22"/>
  <c r="F276" i="22"/>
  <c r="F270" i="22"/>
  <c r="F269" i="22"/>
  <c r="F42" i="22" s="1"/>
  <c r="F262" i="22"/>
  <c r="F261" i="22"/>
  <c r="F255" i="22"/>
  <c r="F254" i="22"/>
  <c r="F252" i="22"/>
  <c r="F250" i="22"/>
  <c r="F245" i="22"/>
  <c r="F240" i="22"/>
  <c r="F239" i="22" s="1"/>
  <c r="F234" i="22"/>
  <c r="F233" i="22" s="1"/>
  <c r="F228" i="22"/>
  <c r="F227" i="22" s="1"/>
  <c r="F222" i="22"/>
  <c r="F221" i="22" s="1"/>
  <c r="F216" i="22"/>
  <c r="F215" i="22" s="1"/>
  <c r="F210" i="22"/>
  <c r="F209" i="22" s="1"/>
  <c r="F204" i="22"/>
  <c r="F200" i="22"/>
  <c r="F199" i="22"/>
  <c r="F45" i="22" s="1"/>
  <c r="F191" i="22"/>
  <c r="F190" i="22"/>
  <c r="F185" i="22"/>
  <c r="F184" i="22"/>
  <c r="F180" i="22"/>
  <c r="F179" i="22"/>
  <c r="F175" i="22"/>
  <c r="F174" i="22"/>
  <c r="F169" i="22"/>
  <c r="F165" i="22"/>
  <c r="F164" i="22" s="1"/>
  <c r="F51" i="22" s="1"/>
  <c r="F50" i="22" s="1"/>
  <c r="F159" i="22"/>
  <c r="F155" i="22"/>
  <c r="F154" i="22" s="1"/>
  <c r="F149" i="22"/>
  <c r="F145" i="22"/>
  <c r="F140" i="22"/>
  <c r="F139" i="22" s="1"/>
  <c r="F135" i="22"/>
  <c r="F134" i="22" s="1"/>
  <c r="F129" i="22"/>
  <c r="F128" i="22" s="1"/>
  <c r="F124" i="22"/>
  <c r="F123" i="22" s="1"/>
  <c r="F118" i="22"/>
  <c r="F117" i="22" s="1"/>
  <c r="F111" i="22"/>
  <c r="F107" i="22"/>
  <c r="F97" i="22"/>
  <c r="F96" i="22" s="1"/>
  <c r="F91" i="22"/>
  <c r="F86" i="22"/>
  <c r="F85" i="22" s="1"/>
  <c r="F76" i="22"/>
  <c r="F72" i="22"/>
  <c r="F71" i="22" s="1"/>
  <c r="F53" i="22"/>
  <c r="F47" i="22"/>
  <c r="E330" i="22"/>
  <c r="E329" i="22" s="1"/>
  <c r="E324" i="22"/>
  <c r="E323" i="22" s="1"/>
  <c r="E318" i="22"/>
  <c r="D318" i="22"/>
  <c r="H317" i="22"/>
  <c r="G317" i="22"/>
  <c r="E317" i="22"/>
  <c r="D317" i="22"/>
  <c r="E314" i="22"/>
  <c r="E313" i="22" s="1"/>
  <c r="H313" i="22"/>
  <c r="G313" i="22"/>
  <c r="D313" i="22"/>
  <c r="E308" i="22"/>
  <c r="D308" i="22"/>
  <c r="H307" i="22"/>
  <c r="G307" i="22"/>
  <c r="E307" i="22"/>
  <c r="D307" i="22"/>
  <c r="E302" i="22"/>
  <c r="D302" i="22"/>
  <c r="E301" i="22"/>
  <c r="D301" i="22"/>
  <c r="E296" i="22"/>
  <c r="D296" i="22"/>
  <c r="H295" i="22"/>
  <c r="G295" i="22"/>
  <c r="E295" i="22"/>
  <c r="D295" i="22"/>
  <c r="E290" i="22"/>
  <c r="H289" i="22"/>
  <c r="H288" i="22" s="1"/>
  <c r="E289" i="22"/>
  <c r="D289" i="22"/>
  <c r="D288" i="22" s="1"/>
  <c r="G288" i="22"/>
  <c r="E288" i="22"/>
  <c r="E283" i="22"/>
  <c r="D283" i="22"/>
  <c r="E282" i="22"/>
  <c r="D282" i="22"/>
  <c r="E277" i="22"/>
  <c r="E276" i="22" s="1"/>
  <c r="D277" i="22"/>
  <c r="H276" i="22"/>
  <c r="D276" i="22"/>
  <c r="H270" i="22"/>
  <c r="E270" i="22"/>
  <c r="E269" i="22" s="1"/>
  <c r="D270" i="22"/>
  <c r="G269" i="22"/>
  <c r="H269" i="22" s="1"/>
  <c r="D269" i="22"/>
  <c r="D42" i="22" s="1"/>
  <c r="H262" i="22"/>
  <c r="E262" i="22"/>
  <c r="D262" i="22"/>
  <c r="H261" i="22"/>
  <c r="G261" i="22"/>
  <c r="E261" i="22"/>
  <c r="D261" i="22"/>
  <c r="H255" i="22"/>
  <c r="H254" i="22" s="1"/>
  <c r="E255" i="22"/>
  <c r="D255" i="22"/>
  <c r="D254" i="22" s="1"/>
  <c r="G254" i="22"/>
  <c r="E254" i="22"/>
  <c r="H252" i="22"/>
  <c r="E252" i="22"/>
  <c r="E250" i="22" s="1"/>
  <c r="D252" i="22"/>
  <c r="D250" i="22"/>
  <c r="E245" i="22"/>
  <c r="H240" i="22"/>
  <c r="H239" i="22" s="1"/>
  <c r="E240" i="22"/>
  <c r="D240" i="22"/>
  <c r="D239" i="22" s="1"/>
  <c r="G239" i="22"/>
  <c r="E239" i="22"/>
  <c r="E234" i="22"/>
  <c r="D234" i="22"/>
  <c r="E233" i="22"/>
  <c r="D233" i="22"/>
  <c r="E228" i="22"/>
  <c r="D228" i="22"/>
  <c r="E227" i="22"/>
  <c r="D227" i="22"/>
  <c r="E222" i="22"/>
  <c r="D222" i="22"/>
  <c r="E221" i="22"/>
  <c r="D221" i="22"/>
  <c r="E216" i="22"/>
  <c r="D216" i="22"/>
  <c r="E215" i="22"/>
  <c r="D215" i="22"/>
  <c r="H210" i="22"/>
  <c r="E210" i="22"/>
  <c r="D210" i="22"/>
  <c r="E209" i="22"/>
  <c r="D209" i="22"/>
  <c r="H204" i="22"/>
  <c r="E204" i="22"/>
  <c r="D204" i="22"/>
  <c r="H200" i="22"/>
  <c r="E200" i="22"/>
  <c r="D200" i="22"/>
  <c r="G199" i="22"/>
  <c r="E191" i="22"/>
  <c r="D191" i="22"/>
  <c r="G191" i="22" s="1"/>
  <c r="E190" i="22"/>
  <c r="D190" i="22"/>
  <c r="E185" i="22"/>
  <c r="D185" i="22"/>
  <c r="G185" i="22" s="1"/>
  <c r="E184" i="22"/>
  <c r="D184" i="22"/>
  <c r="H180" i="22"/>
  <c r="H179" i="22" s="1"/>
  <c r="E180" i="22"/>
  <c r="D180" i="22"/>
  <c r="D179" i="22" s="1"/>
  <c r="G179" i="22"/>
  <c r="E179" i="22"/>
  <c r="E175" i="22"/>
  <c r="D175" i="22"/>
  <c r="G175" i="22" s="1"/>
  <c r="E174" i="22"/>
  <c r="D174" i="22"/>
  <c r="H169" i="22"/>
  <c r="E169" i="22"/>
  <c r="D169" i="22"/>
  <c r="H165" i="22"/>
  <c r="E165" i="22"/>
  <c r="D165" i="22"/>
  <c r="G164" i="22"/>
  <c r="H159" i="22"/>
  <c r="E159" i="22"/>
  <c r="E154" i="22" s="1"/>
  <c r="D159" i="22"/>
  <c r="H155" i="22"/>
  <c r="H154" i="22" s="1"/>
  <c r="E155" i="22"/>
  <c r="D155" i="22"/>
  <c r="G154" i="22"/>
  <c r="H149" i="22"/>
  <c r="E149" i="22"/>
  <c r="D149" i="22"/>
  <c r="H145" i="22"/>
  <c r="E145" i="22"/>
  <c r="D145" i="22"/>
  <c r="G144" i="22"/>
  <c r="H140" i="22"/>
  <c r="E140" i="22"/>
  <c r="D140" i="22"/>
  <c r="E139" i="22"/>
  <c r="D139" i="22"/>
  <c r="E135" i="22"/>
  <c r="D135" i="22"/>
  <c r="G135" i="22" s="1"/>
  <c r="E134" i="22"/>
  <c r="D134" i="22"/>
  <c r="E129" i="22"/>
  <c r="D129" i="22"/>
  <c r="E128" i="22"/>
  <c r="D128" i="22"/>
  <c r="E124" i="22"/>
  <c r="D124" i="22"/>
  <c r="H123" i="22"/>
  <c r="G123" i="22"/>
  <c r="E123" i="22"/>
  <c r="D123" i="22"/>
  <c r="H118" i="22"/>
  <c r="E118" i="22"/>
  <c r="D118" i="22"/>
  <c r="E117" i="22"/>
  <c r="D117" i="22"/>
  <c r="H111" i="22"/>
  <c r="E111" i="22"/>
  <c r="E106" i="22" s="1"/>
  <c r="D111" i="22"/>
  <c r="H107" i="22"/>
  <c r="H106" i="22" s="1"/>
  <c r="E107" i="22"/>
  <c r="D107" i="22"/>
  <c r="G106" i="22"/>
  <c r="H97" i="22"/>
  <c r="E97" i="22"/>
  <c r="E96" i="22" s="1"/>
  <c r="D97" i="22"/>
  <c r="D96" i="22"/>
  <c r="H91" i="22"/>
  <c r="E91" i="22"/>
  <c r="D91" i="22"/>
  <c r="D85" i="22" s="1"/>
  <c r="H86" i="22"/>
  <c r="E86" i="22"/>
  <c r="D86" i="22"/>
  <c r="G85" i="22"/>
  <c r="H76" i="22"/>
  <c r="E76" i="22"/>
  <c r="D76" i="22"/>
  <c r="H72" i="22"/>
  <c r="E72" i="22"/>
  <c r="D72" i="22"/>
  <c r="G71" i="22"/>
  <c r="G57" i="22"/>
  <c r="H53" i="22"/>
  <c r="E53" i="22"/>
  <c r="D53" i="22"/>
  <c r="G50" i="22"/>
  <c r="H50" i="22" s="1"/>
  <c r="H47" i="22"/>
  <c r="E47" i="22"/>
  <c r="D47" i="22"/>
  <c r="H27" i="22"/>
  <c r="G27" i="22"/>
  <c r="D27" i="22"/>
  <c r="D71" i="22" l="1"/>
  <c r="D44" i="22" s="1"/>
  <c r="D106" i="22"/>
  <c r="D66" i="22" s="1"/>
  <c r="H57" i="22"/>
  <c r="H144" i="22"/>
  <c r="E144" i="22"/>
  <c r="D154" i="22"/>
  <c r="H164" i="22"/>
  <c r="E164" i="22"/>
  <c r="D199" i="22"/>
  <c r="D45" i="22" s="1"/>
  <c r="E51" i="22"/>
  <c r="E50" i="22" s="1"/>
  <c r="H71" i="22"/>
  <c r="E71" i="22"/>
  <c r="E44" i="22" s="1"/>
  <c r="H85" i="22"/>
  <c r="E85" i="22"/>
  <c r="E58" i="22" s="1"/>
  <c r="E57" i="22" s="1"/>
  <c r="D144" i="22"/>
  <c r="D164" i="22"/>
  <c r="D51" i="22" s="1"/>
  <c r="D50" i="22" s="1"/>
  <c r="H199" i="22"/>
  <c r="E199" i="22"/>
  <c r="E45" i="22" s="1"/>
  <c r="E42" i="22"/>
  <c r="F106" i="22"/>
  <c r="F58" i="22" s="1"/>
  <c r="F57" i="22" s="1"/>
  <c r="D58" i="22"/>
  <c r="D57" i="22" s="1"/>
  <c r="F144" i="22"/>
  <c r="F288" i="22"/>
  <c r="F44" i="22"/>
  <c r="G184" i="22"/>
  <c r="H185" i="22"/>
  <c r="H184" i="22" s="1"/>
  <c r="E66" i="22"/>
  <c r="E43" i="22"/>
  <c r="E27" i="22"/>
  <c r="G134" i="22"/>
  <c r="H135" i="22"/>
  <c r="G190" i="22"/>
  <c r="H191" i="22"/>
  <c r="H190" i="22" s="1"/>
  <c r="H175" i="22"/>
  <c r="H174" i="22" s="1"/>
  <c r="G174" i="22"/>
  <c r="E27" i="21"/>
  <c r="E43" i="21"/>
  <c r="E66" i="21"/>
  <c r="E320" i="21"/>
  <c r="E319" i="21"/>
  <c r="D26" i="22" l="1"/>
  <c r="D28" i="22" s="1"/>
  <c r="D339" i="22"/>
  <c r="F66" i="22"/>
  <c r="F339" i="22" s="1"/>
  <c r="D43" i="22"/>
  <c r="D41" i="22" s="1"/>
  <c r="E41" i="22"/>
  <c r="E39" i="22" s="1"/>
  <c r="E60" i="22" s="1"/>
  <c r="D39" i="22"/>
  <c r="D23" i="22" s="1"/>
  <c r="D25" i="22" s="1"/>
  <c r="F26" i="22"/>
  <c r="F28" i="22" s="1"/>
  <c r="F41" i="22"/>
  <c r="F39" i="22" s="1"/>
  <c r="F60" i="22" s="1"/>
  <c r="E23" i="22"/>
  <c r="E25" i="22" s="1"/>
  <c r="E339" i="22"/>
  <c r="E26" i="22"/>
  <c r="E28" i="22" s="1"/>
  <c r="G66" i="22"/>
  <c r="G41" i="22"/>
  <c r="H134" i="22"/>
  <c r="H66" i="22" s="1"/>
  <c r="D43" i="21"/>
  <c r="G66" i="21"/>
  <c r="F41" i="21"/>
  <c r="F66" i="21"/>
  <c r="E326" i="21"/>
  <c r="E325" i="21" s="1"/>
  <c r="D29" i="22" l="1"/>
  <c r="D31" i="22" s="1"/>
  <c r="D60" i="22"/>
  <c r="F23" i="22"/>
  <c r="F25" i="22" s="1"/>
  <c r="F29" i="22" s="1"/>
  <c r="F31" i="22" s="1"/>
  <c r="G60" i="22"/>
  <c r="G39" i="22"/>
  <c r="G23" i="22" s="1"/>
  <c r="G25" i="22" s="1"/>
  <c r="H41" i="22"/>
  <c r="E29" i="22"/>
  <c r="E31" i="22" s="1"/>
  <c r="H339" i="22"/>
  <c r="H26" i="22"/>
  <c r="H28" i="22" s="1"/>
  <c r="G26" i="22"/>
  <c r="G28" i="22" s="1"/>
  <c r="G339" i="22"/>
  <c r="E311" i="21"/>
  <c r="E310" i="21" s="1"/>
  <c r="E287" i="21"/>
  <c r="E243" i="21"/>
  <c r="E97" i="21"/>
  <c r="E314" i="21"/>
  <c r="E313" i="21" s="1"/>
  <c r="E305" i="21"/>
  <c r="E304" i="21" s="1"/>
  <c r="E299" i="21"/>
  <c r="E298" i="21" s="1"/>
  <c r="E293" i="21"/>
  <c r="E292" i="21" s="1"/>
  <c r="E286" i="21"/>
  <c r="E280" i="21"/>
  <c r="E279" i="21" s="1"/>
  <c r="E274" i="21"/>
  <c r="E273" i="21" s="1"/>
  <c r="E267" i="21"/>
  <c r="E266" i="21" s="1"/>
  <c r="E259" i="21"/>
  <c r="E258" i="21" s="1"/>
  <c r="E252" i="21"/>
  <c r="E251" i="21" s="1"/>
  <c r="E249" i="21"/>
  <c r="E248" i="21" s="1"/>
  <c r="E238" i="21"/>
  <c r="E237" i="21" s="1"/>
  <c r="E232" i="21"/>
  <c r="E231" i="21" s="1"/>
  <c r="E226" i="21"/>
  <c r="E225" i="21" s="1"/>
  <c r="E220" i="21"/>
  <c r="E219" i="21" s="1"/>
  <c r="E214" i="21"/>
  <c r="E213" i="21" s="1"/>
  <c r="E208" i="21"/>
  <c r="E207" i="21" s="1"/>
  <c r="E202" i="21"/>
  <c r="E198" i="21"/>
  <c r="E189" i="21"/>
  <c r="E188" i="21" s="1"/>
  <c r="E183" i="21"/>
  <c r="E182" i="21" s="1"/>
  <c r="E178" i="21"/>
  <c r="E177" i="21" s="1"/>
  <c r="E173" i="21"/>
  <c r="E172" i="21" s="1"/>
  <c r="E167" i="21"/>
  <c r="E163" i="21"/>
  <c r="E157" i="21"/>
  <c r="E153" i="21"/>
  <c r="E147" i="21"/>
  <c r="E143" i="21"/>
  <c r="E138" i="21"/>
  <c r="E137" i="21" s="1"/>
  <c r="E133" i="21"/>
  <c r="E132" i="21" s="1"/>
  <c r="E127" i="21"/>
  <c r="E126" i="21" s="1"/>
  <c r="E122" i="21"/>
  <c r="E121" i="21" s="1"/>
  <c r="E116" i="21"/>
  <c r="E115" i="21" s="1"/>
  <c r="E109" i="21"/>
  <c r="E105" i="21"/>
  <c r="E96" i="21"/>
  <c r="E91" i="21"/>
  <c r="E86" i="21"/>
  <c r="E76" i="21"/>
  <c r="E72" i="21"/>
  <c r="E53" i="21"/>
  <c r="E47" i="21"/>
  <c r="D314" i="21"/>
  <c r="D313" i="21" s="1"/>
  <c r="G313" i="21"/>
  <c r="F313" i="21"/>
  <c r="G310" i="21"/>
  <c r="F310" i="21"/>
  <c r="D310" i="21"/>
  <c r="D305" i="21"/>
  <c r="D304" i="21" s="1"/>
  <c r="G304" i="21"/>
  <c r="F304" i="21"/>
  <c r="D299" i="21"/>
  <c r="D298" i="21" s="1"/>
  <c r="D293" i="21"/>
  <c r="D292" i="21" s="1"/>
  <c r="G292" i="21"/>
  <c r="F292" i="21"/>
  <c r="G286" i="21"/>
  <c r="G27" i="21" s="1"/>
  <c r="D286" i="21"/>
  <c r="D285" i="21" s="1"/>
  <c r="G285" i="21"/>
  <c r="F285" i="21"/>
  <c r="D280" i="21"/>
  <c r="D279" i="21" s="1"/>
  <c r="D274" i="21"/>
  <c r="G273" i="21"/>
  <c r="D273" i="21"/>
  <c r="G267" i="21"/>
  <c r="D267" i="21"/>
  <c r="D266" i="21" s="1"/>
  <c r="D42" i="21" s="1"/>
  <c r="F266" i="21"/>
  <c r="G266" i="21" s="1"/>
  <c r="G259" i="21"/>
  <c r="D259" i="21"/>
  <c r="D258" i="21" s="1"/>
  <c r="G258" i="21"/>
  <c r="F258" i="21"/>
  <c r="G252" i="21"/>
  <c r="D252" i="21"/>
  <c r="D251" i="21" s="1"/>
  <c r="G251" i="21"/>
  <c r="F251" i="21"/>
  <c r="G249" i="21"/>
  <c r="D249" i="21"/>
  <c r="D248" i="21" s="1"/>
  <c r="G248" i="21"/>
  <c r="F248" i="21"/>
  <c r="G238" i="21"/>
  <c r="D238" i="21"/>
  <c r="D237" i="21" s="1"/>
  <c r="G237" i="21"/>
  <c r="F237" i="21"/>
  <c r="D232" i="21"/>
  <c r="D231" i="21" s="1"/>
  <c r="D226" i="21"/>
  <c r="D225" i="21" s="1"/>
  <c r="D220" i="21"/>
  <c r="D219" i="21" s="1"/>
  <c r="D214" i="21"/>
  <c r="D213" i="21" s="1"/>
  <c r="G208" i="21"/>
  <c r="D208" i="21"/>
  <c r="D207" i="21" s="1"/>
  <c r="G202" i="21"/>
  <c r="D202" i="21"/>
  <c r="G198" i="21"/>
  <c r="D198" i="21"/>
  <c r="D197" i="21" s="1"/>
  <c r="D45" i="21" s="1"/>
  <c r="G197" i="21"/>
  <c r="F197" i="21"/>
  <c r="D189" i="21"/>
  <c r="F189" i="21" s="1"/>
  <c r="D183" i="21"/>
  <c r="F183" i="21" s="1"/>
  <c r="G178" i="21"/>
  <c r="D178" i="21"/>
  <c r="D177" i="21" s="1"/>
  <c r="G177" i="21"/>
  <c r="F177" i="21"/>
  <c r="D173" i="21"/>
  <c r="F173" i="21" s="1"/>
  <c r="G173" i="21" s="1"/>
  <c r="G172" i="21" s="1"/>
  <c r="G167" i="21"/>
  <c r="D167" i="21"/>
  <c r="G163" i="21"/>
  <c r="D163" i="21"/>
  <c r="D162" i="21" s="1"/>
  <c r="G162" i="21"/>
  <c r="F162" i="21"/>
  <c r="G157" i="21"/>
  <c r="D157" i="21"/>
  <c r="G153" i="21"/>
  <c r="D153" i="21"/>
  <c r="D152" i="21" s="1"/>
  <c r="G152" i="21"/>
  <c r="F152" i="21"/>
  <c r="G147" i="21"/>
  <c r="D147" i="21"/>
  <c r="G143" i="21"/>
  <c r="D143" i="21"/>
  <c r="D142" i="21" s="1"/>
  <c r="G142" i="21"/>
  <c r="F142" i="21"/>
  <c r="G138" i="21"/>
  <c r="D138" i="21"/>
  <c r="D137" i="21" s="1"/>
  <c r="D133" i="21"/>
  <c r="F133" i="21" s="1"/>
  <c r="G133" i="21" s="1"/>
  <c r="D127" i="21"/>
  <c r="D126" i="21" s="1"/>
  <c r="D122" i="21"/>
  <c r="D121" i="21" s="1"/>
  <c r="G121" i="21"/>
  <c r="F121" i="21"/>
  <c r="G116" i="21"/>
  <c r="D116" i="21"/>
  <c r="D115" i="21" s="1"/>
  <c r="G109" i="21"/>
  <c r="D109" i="21"/>
  <c r="G105" i="21"/>
  <c r="D105" i="21"/>
  <c r="D104" i="21" s="1"/>
  <c r="G104" i="21"/>
  <c r="F104" i="21"/>
  <c r="G97" i="21"/>
  <c r="D97" i="21"/>
  <c r="D96" i="21" s="1"/>
  <c r="G96" i="21"/>
  <c r="F96" i="21"/>
  <c r="G91" i="21"/>
  <c r="D91" i="21"/>
  <c r="G86" i="21"/>
  <c r="D86" i="21"/>
  <c r="D85" i="21" s="1"/>
  <c r="G85" i="21"/>
  <c r="F85" i="21"/>
  <c r="G76" i="21"/>
  <c r="D76" i="21"/>
  <c r="G72" i="21"/>
  <c r="D72" i="21"/>
  <c r="D71" i="21" s="1"/>
  <c r="G71" i="21"/>
  <c r="F71" i="21"/>
  <c r="F57" i="21"/>
  <c r="G53" i="21"/>
  <c r="D53" i="21"/>
  <c r="F50" i="21"/>
  <c r="G50" i="21" s="1"/>
  <c r="G47" i="21"/>
  <c r="D47" i="21"/>
  <c r="F27" i="21"/>
  <c r="G29" i="22" l="1"/>
  <c r="H60" i="22"/>
  <c r="H39" i="22"/>
  <c r="H23" i="22" s="1"/>
  <c r="H25" i="22" s="1"/>
  <c r="H29" i="22" s="1"/>
  <c r="D66" i="21"/>
  <c r="E285" i="21"/>
  <c r="E42" i="21"/>
  <c r="D51" i="21"/>
  <c r="D50" i="21" s="1"/>
  <c r="D172" i="21"/>
  <c r="E85" i="21"/>
  <c r="E162" i="21"/>
  <c r="E51" i="21" s="1"/>
  <c r="E50" i="21" s="1"/>
  <c r="E197" i="21"/>
  <c r="E45" i="21" s="1"/>
  <c r="E152" i="21"/>
  <c r="E142" i="21"/>
  <c r="D58" i="21"/>
  <c r="D57" i="21" s="1"/>
  <c r="G57" i="21"/>
  <c r="D132" i="21"/>
  <c r="E104" i="21"/>
  <c r="E71" i="21"/>
  <c r="E44" i="21"/>
  <c r="G183" i="21"/>
  <c r="G182" i="21" s="1"/>
  <c r="F182" i="21"/>
  <c r="D44" i="21"/>
  <c r="G189" i="21"/>
  <c r="G188" i="21" s="1"/>
  <c r="F188" i="21"/>
  <c r="D27" i="21"/>
  <c r="F132" i="21"/>
  <c r="F172" i="21"/>
  <c r="D182" i="21"/>
  <c r="D188" i="21"/>
  <c r="E41" i="20"/>
  <c r="F294" i="20"/>
  <c r="E294" i="20"/>
  <c r="F306" i="20"/>
  <c r="E306" i="20"/>
  <c r="F315" i="20"/>
  <c r="F312" i="20"/>
  <c r="F66" i="20" s="1"/>
  <c r="E315" i="20"/>
  <c r="E312" i="20"/>
  <c r="E268" i="20"/>
  <c r="F253" i="20"/>
  <c r="F254" i="20"/>
  <c r="F250" i="20"/>
  <c r="F251" i="20"/>
  <c r="E250" i="20"/>
  <c r="E253" i="20"/>
  <c r="F108" i="20"/>
  <c r="E330" i="21" l="1"/>
  <c r="E41" i="21"/>
  <c r="E58" i="21"/>
  <c r="E57" i="21" s="1"/>
  <c r="D41" i="21"/>
  <c r="D39" i="21" s="1"/>
  <c r="D60" i="21" s="1"/>
  <c r="G132" i="21"/>
  <c r="E194" i="20"/>
  <c r="F194" i="20" s="1"/>
  <c r="E27" i="20"/>
  <c r="E50" i="20"/>
  <c r="F50" i="20" s="1"/>
  <c r="E57" i="20"/>
  <c r="D307" i="20"/>
  <c r="D306" i="20" s="1"/>
  <c r="D301" i="20"/>
  <c r="D300" i="20" s="1"/>
  <c r="D282" i="20"/>
  <c r="D276" i="20"/>
  <c r="D275" i="20" s="1"/>
  <c r="D281" i="20"/>
  <c r="D188" i="20"/>
  <c r="E188" i="20" s="1"/>
  <c r="D312" i="20"/>
  <c r="D251" i="20"/>
  <c r="D254" i="20"/>
  <c r="D253" i="20" s="1"/>
  <c r="D316" i="20"/>
  <c r="D315" i="20" s="1"/>
  <c r="D295" i="20"/>
  <c r="D294" i="20" s="1"/>
  <c r="F288" i="20"/>
  <c r="F27" i="20" s="1"/>
  <c r="D288" i="20"/>
  <c r="D27" i="20" s="1"/>
  <c r="F287" i="20"/>
  <c r="E287" i="20"/>
  <c r="F275" i="20"/>
  <c r="F269" i="20"/>
  <c r="D269" i="20"/>
  <c r="D268" i="20" s="1"/>
  <c r="F268" i="20"/>
  <c r="F261" i="20"/>
  <c r="D261" i="20"/>
  <c r="D260" i="20" s="1"/>
  <c r="F260" i="20"/>
  <c r="E260" i="20"/>
  <c r="F242" i="20"/>
  <c r="F241" i="20" s="1"/>
  <c r="D242" i="20"/>
  <c r="E241" i="20"/>
  <c r="D241" i="20"/>
  <c r="D236" i="20"/>
  <c r="D235" i="20" s="1"/>
  <c r="D230" i="20"/>
  <c r="D229" i="20" s="1"/>
  <c r="D224" i="20"/>
  <c r="D223" i="20" s="1"/>
  <c r="D218" i="20"/>
  <c r="D217" i="20" s="1"/>
  <c r="F212" i="20"/>
  <c r="D212" i="20"/>
  <c r="D211" i="20" s="1"/>
  <c r="F206" i="20"/>
  <c r="D206" i="20"/>
  <c r="F202" i="20"/>
  <c r="F201" i="20" s="1"/>
  <c r="D202" i="20"/>
  <c r="E201" i="20"/>
  <c r="D195" i="20"/>
  <c r="D194" i="20" s="1"/>
  <c r="D182" i="20"/>
  <c r="E182" i="20" s="1"/>
  <c r="D177" i="20"/>
  <c r="D172" i="20"/>
  <c r="D171" i="20" s="1"/>
  <c r="F166" i="20"/>
  <c r="D166" i="20"/>
  <c r="F162" i="20"/>
  <c r="F161" i="20" s="1"/>
  <c r="D162" i="20"/>
  <c r="E161" i="20"/>
  <c r="F156" i="20"/>
  <c r="D156" i="20"/>
  <c r="F152" i="20"/>
  <c r="F151" i="20" s="1"/>
  <c r="D152" i="20"/>
  <c r="E151" i="20"/>
  <c r="F146" i="20"/>
  <c r="D146" i="20"/>
  <c r="F142" i="20"/>
  <c r="F141" i="20" s="1"/>
  <c r="D142" i="20"/>
  <c r="E141" i="20"/>
  <c r="F137" i="20"/>
  <c r="D137" i="20"/>
  <c r="D136" i="20" s="1"/>
  <c r="D132" i="20"/>
  <c r="E132" i="20" s="1"/>
  <c r="E131" i="20" s="1"/>
  <c r="D126" i="20"/>
  <c r="D125" i="20" s="1"/>
  <c r="D121" i="20"/>
  <c r="D120" i="20" s="1"/>
  <c r="F120" i="20"/>
  <c r="E120" i="20"/>
  <c r="F115" i="20"/>
  <c r="D115" i="20"/>
  <c r="D114" i="20" s="1"/>
  <c r="D108" i="20"/>
  <c r="F104" i="20"/>
  <c r="D104" i="20"/>
  <c r="F103" i="20"/>
  <c r="E103" i="20"/>
  <c r="F97" i="20"/>
  <c r="F96" i="20" s="1"/>
  <c r="D97" i="20"/>
  <c r="E96" i="20"/>
  <c r="D96" i="20"/>
  <c r="F91" i="20"/>
  <c r="D91" i="20"/>
  <c r="F86" i="20"/>
  <c r="F85" i="20" s="1"/>
  <c r="D86" i="20"/>
  <c r="E85" i="20"/>
  <c r="F76" i="20"/>
  <c r="D76" i="20"/>
  <c r="F72" i="20"/>
  <c r="D72" i="20"/>
  <c r="E71" i="20"/>
  <c r="F53" i="20"/>
  <c r="D53" i="20"/>
  <c r="F47" i="20"/>
  <c r="D47" i="20"/>
  <c r="D23" i="21" l="1"/>
  <c r="D25" i="21" s="1"/>
  <c r="E39" i="21"/>
  <c r="E60" i="21" s="1"/>
  <c r="E26" i="21"/>
  <c r="E28" i="21" s="1"/>
  <c r="E23" i="21"/>
  <c r="E25" i="21" s="1"/>
  <c r="F26" i="21"/>
  <c r="F28" i="21" s="1"/>
  <c r="F330" i="21"/>
  <c r="G330" i="21"/>
  <c r="G26" i="21"/>
  <c r="G28" i="21" s="1"/>
  <c r="D330" i="21"/>
  <c r="D26" i="21"/>
  <c r="D28" i="21" s="1"/>
  <c r="F60" i="21"/>
  <c r="G41" i="21"/>
  <c r="F39" i="21"/>
  <c r="F23" i="21" s="1"/>
  <c r="F25" i="21" s="1"/>
  <c r="F29" i="21" s="1"/>
  <c r="E195" i="20"/>
  <c r="D131" i="20"/>
  <c r="F132" i="20"/>
  <c r="E172" i="20"/>
  <c r="E171" i="20" s="1"/>
  <c r="D176" i="20"/>
  <c r="D181" i="20"/>
  <c r="D187" i="20"/>
  <c r="D250" i="20"/>
  <c r="F195" i="20"/>
  <c r="D201" i="20"/>
  <c r="D45" i="20" s="1"/>
  <c r="D287" i="20"/>
  <c r="F71" i="20"/>
  <c r="D71" i="20"/>
  <c r="D103" i="20"/>
  <c r="D161" i="20"/>
  <c r="D51" i="20" s="1"/>
  <c r="D50" i="20" s="1"/>
  <c r="D151" i="20"/>
  <c r="D141" i="20"/>
  <c r="D85" i="20"/>
  <c r="F177" i="20"/>
  <c r="F176" i="20" s="1"/>
  <c r="E176" i="20"/>
  <c r="F182" i="20"/>
  <c r="F181" i="20" s="1"/>
  <c r="E181" i="20"/>
  <c r="F188" i="20"/>
  <c r="F187" i="20" s="1"/>
  <c r="E187" i="20"/>
  <c r="D42" i="20"/>
  <c r="F57" i="20"/>
  <c r="D29" i="21" l="1"/>
  <c r="D31" i="21" s="1"/>
  <c r="E29" i="21"/>
  <c r="E31" i="21" s="1"/>
  <c r="G60" i="21"/>
  <c r="G39" i="21"/>
  <c r="G23" i="21" s="1"/>
  <c r="G25" i="21" s="1"/>
  <c r="G29" i="21" s="1"/>
  <c r="F172" i="20"/>
  <c r="F171" i="20" s="1"/>
  <c r="D43" i="20"/>
  <c r="D58" i="20"/>
  <c r="D57" i="20" s="1"/>
  <c r="D44" i="20"/>
  <c r="D41" i="20" s="1"/>
  <c r="D66" i="20"/>
  <c r="D26" i="20" s="1"/>
  <c r="D28" i="20" s="1"/>
  <c r="D39" i="20" l="1"/>
  <c r="D60" i="20" s="1"/>
  <c r="D320" i="20"/>
  <c r="D23" i="20"/>
  <c r="D25" i="20" s="1"/>
  <c r="D29" i="20" s="1"/>
  <c r="D31" i="20" s="1"/>
  <c r="E66" i="20" l="1"/>
  <c r="E26" i="20" s="1"/>
  <c r="E28" i="20" s="1"/>
  <c r="F131" i="20"/>
  <c r="E60" i="20"/>
  <c r="F26" i="20" l="1"/>
  <c r="F28" i="20" s="1"/>
  <c r="F320" i="20"/>
  <c r="E39" i="20"/>
  <c r="E23" i="20" s="1"/>
  <c r="E25" i="20" s="1"/>
  <c r="E29" i="20" s="1"/>
  <c r="F41" i="20"/>
  <c r="E320" i="20"/>
  <c r="F60" i="20" l="1"/>
  <c r="F39" i="20"/>
  <c r="F23" i="20" s="1"/>
  <c r="F25" i="20" s="1"/>
  <c r="F29" i="20" s="1"/>
</calcChain>
</file>

<file path=xl/comments1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2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3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sharedStrings.xml><?xml version="1.0" encoding="utf-8"?>
<sst xmlns="http://schemas.openxmlformats.org/spreadsheetml/2006/main" count="1107" uniqueCount="175">
  <si>
    <t xml:space="preserve">32          </t>
  </si>
  <si>
    <t>PRIHODI</t>
  </si>
  <si>
    <t>VRSTA PRIHODA</t>
  </si>
  <si>
    <t>PRAVNI IZVORI:</t>
  </si>
  <si>
    <t>RAČUN - KONTO</t>
  </si>
  <si>
    <t>RASHODI I IZDACI ZA TROGODIŠNJE RAZDOBLJE PREMA PRORAČUNSKOJ KLASIFIKACIJI</t>
  </si>
  <si>
    <t>VRSTA RASHODA</t>
  </si>
  <si>
    <t>RASHODI</t>
  </si>
  <si>
    <t>S V E U K U P N O</t>
  </si>
  <si>
    <t>PRIHODI POSLOVANJA</t>
  </si>
  <si>
    <t>PRIHODI IZ PRORAČUNA</t>
  </si>
  <si>
    <t>PRIHODI OD IMOVINE</t>
  </si>
  <si>
    <t>PROGRAM: JAVNE POTREBE U ŠKOLSTVU</t>
  </si>
  <si>
    <t>Ostali nespomenuti rashodi poslovanja</t>
  </si>
  <si>
    <t>Plaće zaposlenika</t>
  </si>
  <si>
    <t>RASHODI POSLOVANJA</t>
  </si>
  <si>
    <t>MATERIJALNI RASHODI</t>
  </si>
  <si>
    <t>PROGRAM: JAVNE POTREBE IZNAD STANDARDA</t>
  </si>
  <si>
    <t>Rashodi za materijal i energiju</t>
  </si>
  <si>
    <t>SVEUKUPNO</t>
  </si>
  <si>
    <t>Knjige u knjižnici</t>
  </si>
  <si>
    <t>RASHODI za nabavu nefinancijske imovine</t>
  </si>
  <si>
    <t>PRIHODI po posebnim propisima</t>
  </si>
  <si>
    <t>Prihodi od financijske imovine</t>
  </si>
  <si>
    <t>ŠIFRA</t>
  </si>
  <si>
    <t>Izvor financiranja: Prihodi od MZOŠ-04</t>
  </si>
  <si>
    <t>A000011</t>
  </si>
  <si>
    <t>RASHODI ZA ZAPOSLENE</t>
  </si>
  <si>
    <t>Doprinosi na plaće</t>
  </si>
  <si>
    <t>Naknade troškova zaposlenima-prijevoz</t>
  </si>
  <si>
    <t>OSNOVNA ŠKOLA JOAKIMA RAKOVCA SVETI LOVREČ PAZENATIČKI</t>
  </si>
  <si>
    <t xml:space="preserve">PRIHODI I PRIMICI ISKAZANI PO VRSTAMA </t>
  </si>
  <si>
    <t>AKTIVNOST: Troškovi zaposlenika</t>
  </si>
  <si>
    <t>Izvori financiranja: Prihodi od Županijskog proračuna - 04</t>
  </si>
  <si>
    <t>Naknade troškova zaposlenima</t>
  </si>
  <si>
    <t>Rashodi za usluge</t>
  </si>
  <si>
    <t>Ostali financijski rashodi</t>
  </si>
  <si>
    <t>Ostale naknade građanima i kućanstvima iz proračuna</t>
  </si>
  <si>
    <t>FINANCIJSKI RASHODI</t>
  </si>
  <si>
    <t>Rashodi za nabavu proizvedene dugotrajne imovine</t>
  </si>
  <si>
    <t>Postrojenja i oprema</t>
  </si>
  <si>
    <t>Materijalni rashodi</t>
  </si>
  <si>
    <t xml:space="preserve">Rashodi za usluge </t>
  </si>
  <si>
    <t>PROGRAM: REDOVNA DJELATNOST OŠ</t>
  </si>
  <si>
    <t>AKTIVNOST:</t>
  </si>
  <si>
    <t xml:space="preserve"> Redovna djelatnost osnovnih škola-minimalni standard</t>
  </si>
  <si>
    <t>A210101</t>
  </si>
  <si>
    <t xml:space="preserve">funkcija </t>
  </si>
  <si>
    <t>09120</t>
  </si>
  <si>
    <t>A210102</t>
  </si>
  <si>
    <t>Materijalni rashodi OŠ po stvarnom trošku</t>
  </si>
  <si>
    <t xml:space="preserve">Materijalni rashodi OŠ po kriterijima </t>
  </si>
  <si>
    <t>A230106</t>
  </si>
  <si>
    <t>Redovna</t>
  </si>
  <si>
    <t>djelatnost osnovnih škola-iznad standarda</t>
  </si>
  <si>
    <t>A210201</t>
  </si>
  <si>
    <t>Materijalni rashodi OŠ po stvarnom trošku iznad standarda</t>
  </si>
  <si>
    <t>3.</t>
  </si>
  <si>
    <t>2.</t>
  </si>
  <si>
    <t>1.</t>
  </si>
  <si>
    <t>Financ.materijalnih troškova od prihoda po posebnim propisima</t>
  </si>
  <si>
    <t>09500</t>
  </si>
  <si>
    <t>A230119</t>
  </si>
  <si>
    <t>Nagrade za učenike - Općina Sveti Lovreč</t>
  </si>
  <si>
    <t>A230138</t>
  </si>
  <si>
    <t>Sudjelovanje na smotrama i radionicama - Općina Sveti Lovreč</t>
  </si>
  <si>
    <t>Izvori financiranja: Vlastiti prihodi</t>
  </si>
  <si>
    <t>Zakon o proračunu (NN 87/08), Zakon o izmjenama i dopunama Zakona o proračunu (NN 136/12 i 15/15)</t>
  </si>
  <si>
    <t>Sveti Lovreč,</t>
  </si>
  <si>
    <t>Školska kuhinja - Grad Poreč</t>
  </si>
  <si>
    <t>Školska kuhinja - Općina Sveti Lovreč</t>
  </si>
  <si>
    <t>PRIHODI od prodaje proizvoda i robe te pruženih usluga</t>
  </si>
  <si>
    <t>POMOĆI IZ INOZEMSTVA I OD SUBJEKATA UNUTAR OPĆEG PRORAČUNA</t>
  </si>
  <si>
    <t>Pomoći proračunskim korisnicima iz proračuna koji im nije nadležan</t>
  </si>
  <si>
    <t>Pomoći iz državnog proračuna temeljem prijenosa EU sredstava</t>
  </si>
  <si>
    <t>PRIHODI OD PRODANIH PROIZVODA  I PRUŽENIH USLUGA</t>
  </si>
  <si>
    <t>PRIHODI OD ADMINIST. PRISTOJBI I PO POSEBNIM PROPISIMA</t>
  </si>
  <si>
    <t>Zakon o fiskalnoj odgovornosti (NN 139/10), Zakon o izmjenama i dopunama Zakona o fiskalnoj odgovornosti (NN 19/14)</t>
  </si>
  <si>
    <t>Pravilnik o proračunskim klasifikacijama (NN 26/10), Pravilnik o izmjenama i dopunama Pravilnika o proračunskim klasifikacijama (NN 120/13)</t>
  </si>
  <si>
    <t>OPĆI DIO</t>
  </si>
  <si>
    <t>4.</t>
  </si>
  <si>
    <t>5.</t>
  </si>
  <si>
    <t>6.</t>
  </si>
  <si>
    <t>7.</t>
  </si>
  <si>
    <t>8.</t>
  </si>
  <si>
    <t>9.</t>
  </si>
  <si>
    <t>PRIHODI OD NEFINANCIJSKE IMOVINE</t>
  </si>
  <si>
    <t>RASHODI ZA NEFINANCIJSKU IMOVINU</t>
  </si>
  <si>
    <t>PRIHODI UKUPNO (1 + 2)</t>
  </si>
  <si>
    <t>RASHODI UKUPNO (4 + 5)</t>
  </si>
  <si>
    <t>RAZLIKA - VIŠAK / MANJAK (3 - 6)</t>
  </si>
  <si>
    <t>RAZLIKA - VIŠAK / MANJAK (7 + 8)</t>
  </si>
  <si>
    <t>-</t>
  </si>
  <si>
    <t>VIŠAK PRIHODA IZ PRETHODIH RAZDOBLJA ZA NEFINANCIJSKU IMOVINU</t>
  </si>
  <si>
    <t>Red. br.</t>
  </si>
  <si>
    <t>Gradski trg 1, 52448 Sveti Lovreč Pazenatički</t>
  </si>
  <si>
    <r>
      <t xml:space="preserve">                                                                                              </t>
    </r>
    <r>
      <rPr>
        <sz val="10"/>
        <rFont val="Arial"/>
        <family val="2"/>
        <charset val="238"/>
      </rPr>
      <t>Predsjednik Školskog odbora</t>
    </r>
    <r>
      <rPr>
        <b/>
        <sz val="10"/>
        <rFont val="Arial"/>
        <family val="2"/>
        <charset val="238"/>
      </rPr>
      <t>: Lolita Njegovan</t>
    </r>
  </si>
  <si>
    <t>A230104</t>
  </si>
  <si>
    <t>NAKNADE GRAĐ. I KUĆANSTVIMA NA TEMELJ.OSIGUR. I DR. NAKNADE</t>
  </si>
  <si>
    <t>A230115</t>
  </si>
  <si>
    <t>Ostali programi - Zavičajna nastava</t>
  </si>
  <si>
    <t>A230150</t>
  </si>
  <si>
    <t>Dječji paketići - Općina Sveti Lovreč</t>
  </si>
  <si>
    <t>Pravilnik o proračunskom računovodstvu i računskom planu (NN 124/14), Pravilnik o izmj. i dop. P. o prorač. Rač. i računskom planu (NN 115/15)</t>
  </si>
  <si>
    <t>58300</t>
  </si>
  <si>
    <t>Izvori financiranja: Sufinanciranje roditelja i djelatnika</t>
  </si>
  <si>
    <t>A230102</t>
  </si>
  <si>
    <t>Županijska natjecanja</t>
  </si>
  <si>
    <t>Ostali programi - Knjige za prvašiće i predstava za dječji tjedan</t>
  </si>
  <si>
    <t>A230134</t>
  </si>
  <si>
    <t>Školski preventivni programi</t>
  </si>
  <si>
    <t>Financ.materijalnih troškova od donacija neprofitnih organizacija</t>
  </si>
  <si>
    <t>A230107</t>
  </si>
  <si>
    <t>Produženi boravak - Općina Sveti Lovreč</t>
  </si>
  <si>
    <t>Produženi boravak - Grad Poreč</t>
  </si>
  <si>
    <t>Produženi boravak - sufinanciranje roditelja</t>
  </si>
  <si>
    <t>Ostali rashodi za zaposlene:Jubilarne nag., darovi za djecu, pomoći i ostalo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</si>
  <si>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Financiranje troškova zaposlenika - asistent u nastavi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</si>
  <si>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Sufinanciranje cijene prehrane  i mater. troškova  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</si>
  <si>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kuhinja</t>
    </r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</si>
  <si>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u osnovnim školama</t>
    </r>
  </si>
  <si>
    <t>K240501</t>
  </si>
  <si>
    <t>K240502</t>
  </si>
  <si>
    <t>A230199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</si>
  <si>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shema</t>
    </r>
  </si>
  <si>
    <t>Izvori financiranja: Ag. Za plaćanja u poljprivredi, ribarstvu i ruralnom razvoju</t>
  </si>
  <si>
    <t>Izvori financiranja: Prihodi od Županijskog proračuna</t>
  </si>
  <si>
    <t>PRIHODI iz nadležnoig proračuna za financiranje rashoda poslovanja</t>
  </si>
  <si>
    <t>A420101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</si>
  <si>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</t>
    </r>
  </si>
  <si>
    <t>Izvori financiranja: Zaklada "Hrvatska za djecu"</t>
  </si>
  <si>
    <t>A230197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</si>
  <si>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Projekt "Osiguranje prehrane djece u osnovnim školama"</t>
    </r>
  </si>
  <si>
    <t>Donacije od pravnih i fizičkih osoba izvan općeg proračuna</t>
  </si>
  <si>
    <t>Izvori financiranja: Prihodi od Županijskog proračuna za EU projekt MOZAIK 3</t>
  </si>
  <si>
    <t>A420102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</si>
  <si>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 iznad standarda</t>
    </r>
  </si>
  <si>
    <t>Izvori financiranja: Decentralizirana sredstva za kapitalno za OŠ</t>
  </si>
  <si>
    <t>Pomoći od izvanproračunskih korisnika</t>
  </si>
  <si>
    <t>PROJEKCIJA PLANA 2021.</t>
  </si>
  <si>
    <t>Izvori financiranja: Općina Sveti Lovreč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</si>
  <si>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knjižnica</t>
    </r>
  </si>
  <si>
    <t>KLASA: 400-02/19-01/01</t>
  </si>
  <si>
    <t>16.12.2019.</t>
  </si>
  <si>
    <t>A230116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</si>
  <si>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Školski list, časopisi i knjige</t>
    </r>
  </si>
  <si>
    <t>Izvor financiranja: Prihodi od MZO</t>
  </si>
  <si>
    <t>Izvor financiranja: Prihodi od MZO - udžbenici i radne bilježnice</t>
  </si>
  <si>
    <t>Izvori financiranja: Ministarstvo poljoprivrede za proračunske korisnike</t>
  </si>
  <si>
    <t>A230203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</si>
  <si>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Medni dan</t>
    </r>
  </si>
  <si>
    <t>Pomoći proračunskim korisnicima iz proračuna koji im nije nadležan - MZO</t>
  </si>
  <si>
    <t>Izvori financiranja: Istarska županija</t>
  </si>
  <si>
    <t>Izvori financiranja: MZO za proračunske korisnike</t>
  </si>
  <si>
    <t>FINANCIJSKI PLAN ZA 2020. GODINU                                                                                                           PROJEKCIJE ZA 2021. I 2022. GODINU</t>
  </si>
  <si>
    <t>PLAN 2020.</t>
  </si>
  <si>
    <t>PROJEKCIJA PLANA 2022.</t>
  </si>
  <si>
    <r>
      <t>URBROJ: 2167-23-01-19-</t>
    </r>
    <r>
      <rPr>
        <sz val="10"/>
        <color rgb="FFFF0000"/>
        <rFont val="Arial"/>
        <family val="2"/>
        <charset val="238"/>
      </rPr>
      <t>8</t>
    </r>
  </si>
  <si>
    <t>1. izmjene i dopune</t>
  </si>
  <si>
    <t>VIŠAK PRIHODA IZ PRETHODIH RAZDOBLJA</t>
  </si>
  <si>
    <t>PLAN 2020.       1. REBALANS</t>
  </si>
  <si>
    <t>Rashodi za dodatna ulaganja na nefinancijskoj imovini</t>
  </si>
  <si>
    <t>Dodatna ulaganja na građevinskim objektima</t>
  </si>
  <si>
    <t>Knjige - udžbenici za učenike</t>
  </si>
  <si>
    <t>18.06.2020.</t>
  </si>
  <si>
    <t>URBROJ: 2167-23-03-20-14</t>
  </si>
  <si>
    <t>K240504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</si>
  <si>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dječjeg igrališta</t>
    </r>
  </si>
  <si>
    <t>2. izmjene i dopune</t>
  </si>
  <si>
    <t>PLAN 2020.       2. REBALANS</t>
  </si>
  <si>
    <t>Izvori financiranja: Grad Poreč</t>
  </si>
  <si>
    <t>A230184</t>
  </si>
  <si>
    <t>15.12.2020.</t>
  </si>
  <si>
    <t>KLASA: 400-02/20-01/01</t>
  </si>
  <si>
    <t>URBROJ: 2167-23-01-20-3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</si>
</sst>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2" fillId="0" borderId="0"/>
    <xf numFmtId="0" fontId="2" fillId="0" borderId="0"/>
  </cellStyleXfs>
  <cellXfs count="118">
    <xf numFmtId="0" fontId="0" fillId="0" borderId="0" xfId="0">
      <alignment wrapText="1"/>
    </xf>
    <xf numFmtId="4" fontId="3" fillId="0" borderId="1" xfId="0" applyNumberFormat="1" applyFont="1" applyFill="1" applyBorder="1">
      <alignment wrapText="1"/>
    </xf>
    <xf numFmtId="0" fontId="3" fillId="0" borderId="1" xfId="1" applyFont="1" applyFill="1" applyBorder="1" applyAlignment="1">
      <alignment horizontal="left" wrapText="1"/>
    </xf>
    <xf numFmtId="4" fontId="3" fillId="0" borderId="0" xfId="0" applyNumberFormat="1" applyFont="1" applyFill="1" applyBorder="1">
      <alignment wrapText="1"/>
    </xf>
    <xf numFmtId="0" fontId="3" fillId="0" borderId="1" xfId="0" applyFont="1" applyFill="1" applyBorder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wrapText="1"/>
    </xf>
    <xf numFmtId="0" fontId="3" fillId="0" borderId="0" xfId="0" applyFont="1" applyFill="1" applyBorder="1">
      <alignment wrapText="1"/>
    </xf>
    <xf numFmtId="49" fontId="3" fillId="0" borderId="1" xfId="0" applyNumberFormat="1" applyFont="1" applyFill="1" applyBorder="1">
      <alignment wrapText="1"/>
    </xf>
    <xf numFmtId="0" fontId="3" fillId="0" borderId="1" xfId="0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49" fontId="3" fillId="0" borderId="3" xfId="1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49" fontId="1" fillId="0" borderId="3" xfId="1" applyNumberFormat="1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>
      <alignment wrapText="1"/>
    </xf>
    <xf numFmtId="0" fontId="10" fillId="0" borderId="0" xfId="0" applyFont="1" applyBorder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quotePrefix="1" applyFont="1">
      <alignment wrapText="1"/>
    </xf>
    <xf numFmtId="0" fontId="1" fillId="0" borderId="0" xfId="0" applyFont="1" applyFill="1">
      <alignment wrapText="1"/>
    </xf>
    <xf numFmtId="164" fontId="3" fillId="0" borderId="1" xfId="0" applyNumberFormat="1" applyFont="1" applyFill="1" applyBorder="1">
      <alignment wrapText="1"/>
    </xf>
    <xf numFmtId="164" fontId="1" fillId="0" borderId="0" xfId="0" applyNumberFormat="1" applyFont="1">
      <alignment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>
      <alignment wrapText="1"/>
    </xf>
    <xf numFmtId="4" fontId="1" fillId="0" borderId="0" xfId="0" applyNumberFormat="1" applyFont="1">
      <alignment wrapText="1"/>
    </xf>
    <xf numFmtId="49" fontId="1" fillId="0" borderId="1" xfId="0" applyNumberFormat="1" applyFont="1" applyFill="1" applyBorder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wrapText="1"/>
    </xf>
    <xf numFmtId="0" fontId="1" fillId="0" borderId="3" xfId="0" applyFont="1" applyBorder="1">
      <alignment wrapText="1"/>
    </xf>
    <xf numFmtId="0" fontId="3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>
      <alignment wrapText="1"/>
    </xf>
    <xf numFmtId="49" fontId="11" fillId="0" borderId="3" xfId="1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top" wrapText="1"/>
    </xf>
    <xf numFmtId="4" fontId="10" fillId="0" borderId="0" xfId="0" applyNumberFormat="1" applyFont="1" applyBorder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0" fillId="0" borderId="5" xfId="0" applyFont="1" applyBorder="1">
      <alignment wrapText="1"/>
    </xf>
    <xf numFmtId="0" fontId="3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Obično_List4" xfId="1"/>
    <cellStyle name="Obično_List5" xfId="2"/>
  </cellStyles>
  <dxfs count="86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329</xdr:row>
      <xdr:rowOff>0</xdr:rowOff>
    </xdr:from>
    <xdr:to>
      <xdr:col>2</xdr:col>
      <xdr:colOff>4124325</xdr:colOff>
      <xdr:row>331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0615850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339</xdr:row>
      <xdr:rowOff>0</xdr:rowOff>
    </xdr:from>
    <xdr:to>
      <xdr:col>2</xdr:col>
      <xdr:colOff>4124325</xdr:colOff>
      <xdr:row>341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5940325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348</xdr:row>
      <xdr:rowOff>0</xdr:rowOff>
    </xdr:from>
    <xdr:to>
      <xdr:col>2</xdr:col>
      <xdr:colOff>4124325</xdr:colOff>
      <xdr:row>350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1463575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I329"/>
  <sheetViews>
    <sheetView workbookViewId="0">
      <selection activeCell="E28" sqref="E28"/>
    </sheetView>
  </sheetViews>
  <sheetFormatPr defaultColWidth="9.140625" defaultRowHeight="12.75" x14ac:dyDescent="0.2"/>
  <cols>
    <col min="1" max="1" width="11.28515625" style="69" customWidth="1"/>
    <col min="2" max="2" width="12.140625" style="69" customWidth="1"/>
    <col min="3" max="3" width="67.7109375" style="69" customWidth="1"/>
    <col min="4" max="6" width="15.5703125" style="69" customWidth="1"/>
    <col min="7" max="7" width="12.7109375" style="69" bestFit="1" customWidth="1"/>
    <col min="8" max="8" width="14.42578125" style="69" bestFit="1" customWidth="1"/>
    <col min="9" max="16384" width="9.140625" style="69"/>
  </cols>
  <sheetData>
    <row r="1" spans="1:6" ht="15" customHeight="1" x14ac:dyDescent="0.2">
      <c r="A1" s="112" t="s">
        <v>30</v>
      </c>
      <c r="B1" s="112"/>
      <c r="C1" s="112"/>
      <c r="D1" s="68"/>
    </row>
    <row r="2" spans="1:6" ht="15" customHeight="1" x14ac:dyDescent="0.2">
      <c r="A2" s="113" t="s">
        <v>95</v>
      </c>
      <c r="B2" s="113"/>
      <c r="C2" s="113"/>
    </row>
    <row r="3" spans="1:6" ht="9" customHeight="1" x14ac:dyDescent="0.2">
      <c r="B3" s="33"/>
    </row>
    <row r="4" spans="1:6" ht="15" customHeight="1" x14ac:dyDescent="0.2">
      <c r="A4" s="114" t="s">
        <v>142</v>
      </c>
      <c r="B4" s="114"/>
    </row>
    <row r="5" spans="1:6" ht="15" customHeight="1" x14ac:dyDescent="0.2">
      <c r="A5" s="115" t="s">
        <v>157</v>
      </c>
      <c r="B5" s="115"/>
    </row>
    <row r="6" spans="1:6" ht="15" customHeight="1" x14ac:dyDescent="0.2">
      <c r="A6" s="69" t="s">
        <v>68</v>
      </c>
      <c r="B6" s="25" t="s">
        <v>143</v>
      </c>
    </row>
    <row r="7" spans="1:6" ht="15" customHeight="1" x14ac:dyDescent="0.2">
      <c r="B7" s="25"/>
    </row>
    <row r="9" spans="1:6" ht="45.75" customHeight="1" x14ac:dyDescent="0.2">
      <c r="B9" s="116" t="s">
        <v>154</v>
      </c>
      <c r="C9" s="116"/>
      <c r="D9" s="116"/>
      <c r="E9" s="116"/>
    </row>
    <row r="10" spans="1:6" ht="26.25" customHeight="1" x14ac:dyDescent="0.2">
      <c r="B10" s="117"/>
      <c r="C10" s="117"/>
      <c r="D10" s="117"/>
      <c r="E10" s="117"/>
    </row>
    <row r="11" spans="1:6" ht="26.25" customHeight="1" x14ac:dyDescent="0.2">
      <c r="B11" s="71"/>
      <c r="C11" s="71"/>
      <c r="D11" s="71"/>
      <c r="E11" s="71"/>
    </row>
    <row r="12" spans="1:6" x14ac:dyDescent="0.2">
      <c r="B12" s="112" t="s">
        <v>3</v>
      </c>
      <c r="C12" s="112"/>
      <c r="D12" s="112"/>
      <c r="E12" s="112"/>
    </row>
    <row r="13" spans="1:6" x14ac:dyDescent="0.2">
      <c r="B13" s="115" t="s">
        <v>67</v>
      </c>
      <c r="C13" s="115"/>
      <c r="D13" s="115"/>
      <c r="E13" s="115"/>
    </row>
    <row r="14" spans="1:6" x14ac:dyDescent="0.2">
      <c r="B14" s="115" t="s">
        <v>77</v>
      </c>
      <c r="C14" s="115"/>
      <c r="D14" s="115"/>
      <c r="E14" s="115"/>
    </row>
    <row r="15" spans="1:6" ht="12.75" customHeight="1" x14ac:dyDescent="0.2">
      <c r="B15" s="113" t="s">
        <v>78</v>
      </c>
      <c r="C15" s="113"/>
      <c r="D15" s="113"/>
      <c r="E15" s="113"/>
    </row>
    <row r="16" spans="1:6" ht="12.75" customHeight="1" x14ac:dyDescent="0.2">
      <c r="B16" s="115" t="s">
        <v>103</v>
      </c>
      <c r="C16" s="115"/>
      <c r="D16" s="115"/>
      <c r="E16" s="115"/>
      <c r="F16" s="115"/>
    </row>
    <row r="17" spans="1:6" ht="9" customHeight="1" x14ac:dyDescent="0.2"/>
    <row r="18" spans="1:6" ht="12.75" customHeight="1" x14ac:dyDescent="0.2">
      <c r="B18" s="70"/>
      <c r="C18" s="70"/>
      <c r="D18" s="70"/>
      <c r="E18" s="70"/>
    </row>
    <row r="19" spans="1:6" ht="12.75" customHeight="1" x14ac:dyDescent="0.2">
      <c r="A19" s="100" t="s">
        <v>79</v>
      </c>
      <c r="B19" s="100"/>
      <c r="C19" s="100"/>
      <c r="D19" s="100"/>
      <c r="E19" s="100"/>
    </row>
    <row r="20" spans="1:6" ht="12.75" customHeight="1" x14ac:dyDescent="0.2">
      <c r="A20" s="64"/>
      <c r="B20" s="64"/>
      <c r="C20" s="64"/>
      <c r="D20" s="64"/>
      <c r="E20" s="64"/>
    </row>
    <row r="21" spans="1:6" ht="25.5" x14ac:dyDescent="0.2">
      <c r="A21" s="64"/>
      <c r="B21" s="20" t="s">
        <v>94</v>
      </c>
      <c r="C21" s="5" t="s">
        <v>2</v>
      </c>
      <c r="D21" s="5" t="s">
        <v>155</v>
      </c>
      <c r="E21" s="5" t="s">
        <v>139</v>
      </c>
      <c r="F21" s="5" t="s">
        <v>156</v>
      </c>
    </row>
    <row r="22" spans="1:6" ht="12.75" customHeight="1" x14ac:dyDescent="0.2">
      <c r="B22" s="21"/>
      <c r="C22" s="21"/>
      <c r="D22" s="21"/>
      <c r="E22" s="21"/>
      <c r="F22" s="21"/>
    </row>
    <row r="23" spans="1:6" ht="16.5" customHeight="1" x14ac:dyDescent="0.2">
      <c r="B23" s="20" t="s">
        <v>59</v>
      </c>
      <c r="C23" s="22" t="s">
        <v>9</v>
      </c>
      <c r="D23" s="23">
        <f>D39</f>
        <v>4168391.5300000003</v>
      </c>
      <c r="E23" s="23">
        <f>E39</f>
        <v>4452416.53</v>
      </c>
      <c r="F23" s="23">
        <f>F39</f>
        <v>4452416.53</v>
      </c>
    </row>
    <row r="24" spans="1:6" ht="16.5" customHeight="1" x14ac:dyDescent="0.2">
      <c r="B24" s="20" t="s">
        <v>58</v>
      </c>
      <c r="C24" s="22" t="s">
        <v>86</v>
      </c>
      <c r="D24" s="24" t="s">
        <v>92</v>
      </c>
      <c r="E24" s="24" t="s">
        <v>92</v>
      </c>
      <c r="F24" s="24" t="s">
        <v>92</v>
      </c>
    </row>
    <row r="25" spans="1:6" s="19" customFormat="1" ht="16.5" customHeight="1" x14ac:dyDescent="0.2">
      <c r="B25" s="20" t="s">
        <v>57</v>
      </c>
      <c r="C25" s="22" t="s">
        <v>88</v>
      </c>
      <c r="D25" s="23">
        <f>SUM(D23:D24)</f>
        <v>4168391.5300000003</v>
      </c>
      <c r="E25" s="23">
        <f>SUM(E23:E24)</f>
        <v>4452416.53</v>
      </c>
      <c r="F25" s="23">
        <f>SUM(F23:F24)</f>
        <v>4452416.53</v>
      </c>
    </row>
    <row r="26" spans="1:6" ht="16.5" customHeight="1" x14ac:dyDescent="0.2">
      <c r="B26" s="20" t="s">
        <v>80</v>
      </c>
      <c r="C26" s="22" t="s">
        <v>15</v>
      </c>
      <c r="D26" s="23">
        <f>D66-D27</f>
        <v>4149391.5300000003</v>
      </c>
      <c r="E26" s="23">
        <f>E66-E27</f>
        <v>4433416.5299999993</v>
      </c>
      <c r="F26" s="23">
        <f>F66-F27</f>
        <v>4433416.5299999993</v>
      </c>
    </row>
    <row r="27" spans="1:6" ht="16.5" customHeight="1" x14ac:dyDescent="0.2">
      <c r="B27" s="20" t="s">
        <v>81</v>
      </c>
      <c r="C27" s="22" t="s">
        <v>87</v>
      </c>
      <c r="D27" s="23">
        <f>D288</f>
        <v>19000</v>
      </c>
      <c r="E27" s="23">
        <f>E288</f>
        <v>19000</v>
      </c>
      <c r="F27" s="23">
        <f>F288</f>
        <v>19000</v>
      </c>
    </row>
    <row r="28" spans="1:6" s="19" customFormat="1" ht="16.5" customHeight="1" x14ac:dyDescent="0.2">
      <c r="B28" s="20" t="s">
        <v>82</v>
      </c>
      <c r="C28" s="22" t="s">
        <v>89</v>
      </c>
      <c r="D28" s="23">
        <f>SUM(D26:D27)</f>
        <v>4168391.5300000003</v>
      </c>
      <c r="E28" s="23">
        <f>SUM(E26:E27)</f>
        <v>4452416.5299999993</v>
      </c>
      <c r="F28" s="23">
        <f>SUM(F26:F27)</f>
        <v>4452416.5299999993</v>
      </c>
    </row>
    <row r="29" spans="1:6" s="19" customFormat="1" ht="16.5" customHeight="1" x14ac:dyDescent="0.2">
      <c r="B29" s="20" t="s">
        <v>83</v>
      </c>
      <c r="C29" s="22" t="s">
        <v>90</v>
      </c>
      <c r="D29" s="23">
        <f>D25-D28</f>
        <v>0</v>
      </c>
      <c r="E29" s="23">
        <f>E25-E28</f>
        <v>0</v>
      </c>
      <c r="F29" s="23">
        <f>F25-F28</f>
        <v>0</v>
      </c>
    </row>
    <row r="30" spans="1:6" ht="16.5" customHeight="1" x14ac:dyDescent="0.2">
      <c r="B30" s="20" t="s">
        <v>84</v>
      </c>
      <c r="C30" s="22" t="s">
        <v>93</v>
      </c>
      <c r="D30" s="23">
        <v>0</v>
      </c>
      <c r="E30" s="24"/>
      <c r="F30" s="24"/>
    </row>
    <row r="31" spans="1:6" s="19" customFormat="1" ht="16.5" customHeight="1" x14ac:dyDescent="0.2">
      <c r="B31" s="20" t="s">
        <v>85</v>
      </c>
      <c r="C31" s="22" t="s">
        <v>91</v>
      </c>
      <c r="D31" s="23">
        <f>SUM(D29:D30)</f>
        <v>0</v>
      </c>
      <c r="E31" s="24"/>
      <c r="F31" s="24"/>
    </row>
    <row r="32" spans="1:6" ht="14.25" x14ac:dyDescent="0.2">
      <c r="B32" s="17"/>
      <c r="C32" s="18"/>
      <c r="D32" s="17"/>
      <c r="E32" s="17"/>
    </row>
    <row r="33" spans="1:6" ht="12.75" customHeight="1" x14ac:dyDescent="0.2">
      <c r="B33" s="17"/>
      <c r="C33" s="18"/>
      <c r="D33" s="17"/>
      <c r="E33" s="17"/>
    </row>
    <row r="34" spans="1:6" ht="12.75" customHeight="1" x14ac:dyDescent="0.2">
      <c r="B34" s="17"/>
      <c r="C34" s="17"/>
      <c r="D34" s="17"/>
      <c r="E34" s="17"/>
    </row>
    <row r="35" spans="1:6" ht="19.5" customHeight="1" x14ac:dyDescent="0.2">
      <c r="A35" s="100" t="s">
        <v>31</v>
      </c>
      <c r="B35" s="100"/>
      <c r="C35" s="100"/>
      <c r="D35" s="100"/>
      <c r="E35" s="100"/>
    </row>
    <row r="36" spans="1:6" x14ac:dyDescent="0.2">
      <c r="B36" s="101" t="s">
        <v>1</v>
      </c>
      <c r="C36" s="102"/>
      <c r="D36" s="102"/>
      <c r="E36" s="102"/>
      <c r="F36" s="55"/>
    </row>
    <row r="37" spans="1:6" ht="25.5" x14ac:dyDescent="0.2">
      <c r="A37" s="34"/>
      <c r="B37" s="4" t="s">
        <v>4</v>
      </c>
      <c r="C37" s="4" t="s">
        <v>2</v>
      </c>
      <c r="D37" s="5" t="s">
        <v>155</v>
      </c>
      <c r="E37" s="5" t="s">
        <v>139</v>
      </c>
      <c r="F37" s="5" t="s">
        <v>156</v>
      </c>
    </row>
    <row r="38" spans="1:6" x14ac:dyDescent="0.2">
      <c r="A38" s="34"/>
      <c r="B38" s="4"/>
      <c r="C38" s="4"/>
      <c r="D38" s="5"/>
      <c r="E38" s="5"/>
      <c r="F38" s="5"/>
    </row>
    <row r="39" spans="1:6" x14ac:dyDescent="0.2">
      <c r="A39" s="34"/>
      <c r="B39" s="4">
        <v>6</v>
      </c>
      <c r="C39" s="4" t="s">
        <v>9</v>
      </c>
      <c r="D39" s="1">
        <f>SUM(D41+D47+D50+D53+D57)</f>
        <v>4168391.5300000003</v>
      </c>
      <c r="E39" s="1">
        <f>SUM(E41:E57)</f>
        <v>4452416.53</v>
      </c>
      <c r="F39" s="1">
        <f>SUM(F41:F57)</f>
        <v>4452416.53</v>
      </c>
    </row>
    <row r="40" spans="1:6" x14ac:dyDescent="0.2">
      <c r="A40" s="34"/>
      <c r="B40" s="4"/>
      <c r="C40" s="4"/>
      <c r="D40" s="1"/>
      <c r="E40" s="1"/>
      <c r="F40" s="1"/>
    </row>
    <row r="41" spans="1:6" ht="15" customHeight="1" x14ac:dyDescent="0.2">
      <c r="A41" s="34"/>
      <c r="B41" s="4">
        <v>63</v>
      </c>
      <c r="C41" s="4" t="s">
        <v>72</v>
      </c>
      <c r="D41" s="1">
        <f>SUM(D42:D45)</f>
        <v>3239699.43</v>
      </c>
      <c r="E41" s="1">
        <f>E72+E76+E131+E137+E142+E146+E152+E156+E172+E177+E182+E188+E195+E202+E206+E250+E253+E268+E275+E294+E306+E312+E315</f>
        <v>3503224.43</v>
      </c>
      <c r="F41" s="1">
        <f>E41</f>
        <v>3503224.43</v>
      </c>
    </row>
    <row r="42" spans="1:6" ht="15" customHeight="1" x14ac:dyDescent="0.2">
      <c r="A42" s="34"/>
      <c r="B42" s="6">
        <v>634</v>
      </c>
      <c r="C42" s="6" t="s">
        <v>138</v>
      </c>
      <c r="D42" s="30">
        <f>D268+D275</f>
        <v>13104.43</v>
      </c>
      <c r="E42" s="30"/>
      <c r="F42" s="30"/>
    </row>
    <row r="43" spans="1:6" x14ac:dyDescent="0.2">
      <c r="A43" s="34"/>
      <c r="B43" s="6">
        <v>636</v>
      </c>
      <c r="C43" s="6" t="s">
        <v>73</v>
      </c>
      <c r="D43" s="30">
        <f>D131+D136+D141+D151+D171+D176+D181+D187+D194+D281+D294</f>
        <v>87320</v>
      </c>
      <c r="E43" s="1"/>
      <c r="F43" s="1"/>
    </row>
    <row r="44" spans="1:6" x14ac:dyDescent="0.2">
      <c r="A44" s="34"/>
      <c r="B44" s="6">
        <v>636</v>
      </c>
      <c r="C44" s="6" t="s">
        <v>151</v>
      </c>
      <c r="D44" s="30">
        <f>D71+D250+D253+D312+D306+D315</f>
        <v>2940275</v>
      </c>
      <c r="E44" s="1"/>
      <c r="F44" s="1"/>
    </row>
    <row r="45" spans="1:6" x14ac:dyDescent="0.2">
      <c r="A45" s="34"/>
      <c r="B45" s="6">
        <v>638</v>
      </c>
      <c r="C45" s="6" t="s">
        <v>74</v>
      </c>
      <c r="D45" s="30">
        <f>D201</f>
        <v>199000</v>
      </c>
      <c r="E45" s="1"/>
      <c r="F45" s="1"/>
    </row>
    <row r="46" spans="1:6" x14ac:dyDescent="0.2">
      <c r="A46" s="34"/>
      <c r="B46" s="4"/>
      <c r="C46" s="4"/>
      <c r="D46" s="30"/>
      <c r="E46" s="35"/>
      <c r="F46" s="35"/>
    </row>
    <row r="47" spans="1:6" x14ac:dyDescent="0.2">
      <c r="A47" s="34"/>
      <c r="B47" s="4">
        <v>64</v>
      </c>
      <c r="C47" s="4" t="s">
        <v>11</v>
      </c>
      <c r="D47" s="1">
        <f>D48</f>
        <v>150</v>
      </c>
      <c r="E47" s="1">
        <v>150</v>
      </c>
      <c r="F47" s="1">
        <f>E47</f>
        <v>150</v>
      </c>
    </row>
    <row r="48" spans="1:6" x14ac:dyDescent="0.2">
      <c r="A48" s="34"/>
      <c r="B48" s="6">
        <v>641</v>
      </c>
      <c r="C48" s="6" t="s">
        <v>23</v>
      </c>
      <c r="D48" s="30">
        <v>150</v>
      </c>
      <c r="E48" s="30"/>
      <c r="F48" s="30"/>
    </row>
    <row r="49" spans="1:9" x14ac:dyDescent="0.2">
      <c r="A49" s="34"/>
      <c r="B49" s="6"/>
      <c r="C49" s="6"/>
      <c r="D49" s="30"/>
      <c r="E49" s="30"/>
      <c r="F49" s="30"/>
    </row>
    <row r="50" spans="1:9" x14ac:dyDescent="0.2">
      <c r="A50" s="34"/>
      <c r="B50" s="4">
        <v>65</v>
      </c>
      <c r="C50" s="4" t="s">
        <v>76</v>
      </c>
      <c r="D50" s="1">
        <f>D51</f>
        <v>214000</v>
      </c>
      <c r="E50" s="1">
        <f>E162+E166+E261</f>
        <v>234500</v>
      </c>
      <c r="F50" s="1">
        <f>E50</f>
        <v>234500</v>
      </c>
    </row>
    <row r="51" spans="1:9" ht="14.25" customHeight="1" x14ac:dyDescent="0.2">
      <c r="A51" s="34"/>
      <c r="B51" s="6">
        <v>652</v>
      </c>
      <c r="C51" s="6" t="s">
        <v>22</v>
      </c>
      <c r="D51" s="30">
        <f>D261+D161</f>
        <v>214000</v>
      </c>
      <c r="E51" s="30"/>
      <c r="F51" s="30"/>
    </row>
    <row r="52" spans="1:9" x14ac:dyDescent="0.2">
      <c r="A52" s="34"/>
      <c r="B52" s="6"/>
      <c r="C52" s="6"/>
      <c r="D52" s="30"/>
      <c r="E52" s="30"/>
      <c r="F52" s="30"/>
    </row>
    <row r="53" spans="1:9" x14ac:dyDescent="0.2">
      <c r="A53" s="34"/>
      <c r="B53" s="4">
        <v>66</v>
      </c>
      <c r="C53" s="4" t="s">
        <v>75</v>
      </c>
      <c r="D53" s="1">
        <f>SUM(D54:D55)</f>
        <v>68850</v>
      </c>
      <c r="E53" s="1">
        <v>68850</v>
      </c>
      <c r="F53" s="1">
        <f>E53</f>
        <v>68850</v>
      </c>
    </row>
    <row r="54" spans="1:9" x14ac:dyDescent="0.2">
      <c r="A54" s="34"/>
      <c r="B54" s="6">
        <v>661</v>
      </c>
      <c r="C54" s="6" t="s">
        <v>71</v>
      </c>
      <c r="D54" s="30">
        <v>68850</v>
      </c>
      <c r="E54" s="1"/>
      <c r="F54" s="1"/>
    </row>
    <row r="55" spans="1:9" x14ac:dyDescent="0.2">
      <c r="A55" s="34"/>
      <c r="B55" s="6">
        <v>663</v>
      </c>
      <c r="C55" s="6" t="s">
        <v>133</v>
      </c>
      <c r="D55" s="30">
        <v>0</v>
      </c>
      <c r="E55" s="1"/>
      <c r="F55" s="1"/>
    </row>
    <row r="56" spans="1:9" x14ac:dyDescent="0.2">
      <c r="A56" s="34"/>
      <c r="B56" s="6"/>
      <c r="C56" s="6"/>
      <c r="D56" s="30"/>
      <c r="E56" s="1"/>
      <c r="F56" s="1"/>
    </row>
    <row r="57" spans="1:9" x14ac:dyDescent="0.2">
      <c r="A57" s="34"/>
      <c r="B57" s="4">
        <v>67</v>
      </c>
      <c r="C57" s="4" t="s">
        <v>10</v>
      </c>
      <c r="D57" s="1">
        <f>SUM(D58:D58)</f>
        <v>645692.1</v>
      </c>
      <c r="E57" s="1">
        <f>E86+E91+E97+E104+E108+E121+E212</f>
        <v>645692.1</v>
      </c>
      <c r="F57" s="1">
        <f>F86+F91+F97+F104+F108+F121+F212</f>
        <v>645692.1</v>
      </c>
    </row>
    <row r="58" spans="1:9" x14ac:dyDescent="0.2">
      <c r="A58" s="34"/>
      <c r="B58" s="6">
        <v>671</v>
      </c>
      <c r="C58" s="6" t="s">
        <v>127</v>
      </c>
      <c r="D58" s="30">
        <f>D85+D96+D103+D114+D120+D125+D211+D217+D223+D229+D300</f>
        <v>645692.1</v>
      </c>
      <c r="E58" s="30"/>
      <c r="F58" s="30"/>
      <c r="I58" s="36"/>
    </row>
    <row r="59" spans="1:9" x14ac:dyDescent="0.2">
      <c r="A59" s="34"/>
      <c r="B59" s="37"/>
      <c r="C59" s="38"/>
      <c r="D59" s="30"/>
      <c r="E59" s="1"/>
      <c r="F59" s="1"/>
    </row>
    <row r="60" spans="1:9" ht="12.75" customHeight="1" x14ac:dyDescent="0.2">
      <c r="A60" s="34"/>
      <c r="B60" s="103" t="s">
        <v>8</v>
      </c>
      <c r="C60" s="104"/>
      <c r="D60" s="1">
        <f>D39</f>
        <v>4168391.5300000003</v>
      </c>
      <c r="E60" s="1">
        <f>SUM(E41:E58)</f>
        <v>4452416.53</v>
      </c>
      <c r="F60" s="1">
        <f>SUM(F41:F58)</f>
        <v>4452416.53</v>
      </c>
      <c r="H60" s="39"/>
      <c r="I60" s="39"/>
    </row>
    <row r="61" spans="1:9" ht="12.75" customHeight="1" x14ac:dyDescent="0.2">
      <c r="A61" s="34"/>
      <c r="B61" s="7"/>
      <c r="C61" s="7"/>
      <c r="D61" s="3"/>
      <c r="E61" s="3"/>
      <c r="H61" s="39"/>
    </row>
    <row r="62" spans="1:9" ht="24.75" customHeight="1" x14ac:dyDescent="0.2">
      <c r="A62" s="105" t="s">
        <v>5</v>
      </c>
      <c r="B62" s="105"/>
      <c r="C62" s="105"/>
      <c r="D62" s="105"/>
      <c r="E62" s="105"/>
      <c r="F62" s="39"/>
      <c r="G62" s="39"/>
    </row>
    <row r="63" spans="1:9" x14ac:dyDescent="0.2">
      <c r="A63" s="34"/>
      <c r="B63" s="106" t="s">
        <v>7</v>
      </c>
      <c r="C63" s="107"/>
      <c r="D63" s="107"/>
      <c r="E63" s="107"/>
      <c r="F63" s="55"/>
    </row>
    <row r="64" spans="1:9" ht="25.5" x14ac:dyDescent="0.2">
      <c r="A64" s="4" t="s">
        <v>24</v>
      </c>
      <c r="B64" s="4" t="s">
        <v>4</v>
      </c>
      <c r="C64" s="4" t="s">
        <v>6</v>
      </c>
      <c r="D64" s="5" t="s">
        <v>155</v>
      </c>
      <c r="E64" s="5" t="s">
        <v>139</v>
      </c>
      <c r="F64" s="5" t="s">
        <v>156</v>
      </c>
      <c r="H64" s="39"/>
    </row>
    <row r="65" spans="1:9" x14ac:dyDescent="0.2">
      <c r="A65" s="4"/>
      <c r="B65" s="65"/>
      <c r="C65" s="66"/>
      <c r="D65" s="5"/>
      <c r="E65" s="5"/>
      <c r="F65" s="5"/>
      <c r="H65" s="39"/>
    </row>
    <row r="66" spans="1:9" x14ac:dyDescent="0.2">
      <c r="A66" s="4"/>
      <c r="B66" s="65"/>
      <c r="C66" s="15" t="s">
        <v>15</v>
      </c>
      <c r="D66" s="48">
        <f>SUM(D71+D85+D96+D103+D114+D120+D125+D131+D136+D141+D151+D161+D171+D176+D181+D187+D194+D201+D211+D217+D223+D229+D241+D250+D253+D261+D268+D276+D281+D287+D294+D300+D306+D312+D315)</f>
        <v>4168391.5300000003</v>
      </c>
      <c r="E66" s="48">
        <f>SUM(E71+E85+E96+E103+E114+E120+E125+E131+E136+E141+E151+E161+E171+E176+E181+E187+E194+E201+E211+E217+E223+E229+E241+E250+E253+E261+E268+E276+E281+E287+E294+E300+E306+E312+E315)</f>
        <v>4452416.5299999993</v>
      </c>
      <c r="F66" s="48">
        <f>SUM(F71+F85+F96+F103+F114+F120+F125+F131+F136+F141+F151+F161+F171+F176+F181+F187+F194+F201+F211+F217+F223+F229+F241+F250+F253+F261+F268+F276+F281+F287+F294+F300+F306+F312+F315)</f>
        <v>4452416.5299999993</v>
      </c>
      <c r="H66" s="39"/>
    </row>
    <row r="67" spans="1:9" x14ac:dyDescent="0.2">
      <c r="A67" s="4"/>
      <c r="B67" s="65"/>
      <c r="C67" s="66"/>
      <c r="D67" s="56"/>
      <c r="E67" s="56"/>
      <c r="F67" s="56"/>
      <c r="H67" s="39"/>
    </row>
    <row r="68" spans="1:9" x14ac:dyDescent="0.2">
      <c r="A68" s="16" t="s">
        <v>59</v>
      </c>
      <c r="B68" s="98" t="s">
        <v>12</v>
      </c>
      <c r="C68" s="99"/>
      <c r="D68" s="48"/>
      <c r="E68" s="56"/>
      <c r="F68" s="56"/>
    </row>
    <row r="69" spans="1:9" x14ac:dyDescent="0.2">
      <c r="A69" s="8" t="s">
        <v>104</v>
      </c>
      <c r="B69" s="92" t="s">
        <v>25</v>
      </c>
      <c r="C69" s="93"/>
      <c r="D69" s="48"/>
      <c r="E69" s="56"/>
      <c r="F69" s="56"/>
    </row>
    <row r="70" spans="1:9" ht="15" customHeight="1" x14ac:dyDescent="0.2">
      <c r="A70" s="40" t="s">
        <v>26</v>
      </c>
      <c r="B70" s="92" t="s">
        <v>32</v>
      </c>
      <c r="C70" s="93"/>
      <c r="D70" s="48"/>
      <c r="E70" s="56"/>
      <c r="F70" s="56"/>
      <c r="I70" s="39"/>
    </row>
    <row r="71" spans="1:9" ht="15" customHeight="1" x14ac:dyDescent="0.2">
      <c r="A71" s="8"/>
      <c r="B71" s="4">
        <v>3</v>
      </c>
      <c r="C71" s="66" t="s">
        <v>15</v>
      </c>
      <c r="D71" s="48">
        <f>D72+D76</f>
        <v>2865475</v>
      </c>
      <c r="E71" s="48">
        <f>E72+E76</f>
        <v>3165000</v>
      </c>
      <c r="F71" s="48">
        <f>F72+F76</f>
        <v>3165000</v>
      </c>
      <c r="I71" s="39"/>
    </row>
    <row r="72" spans="1:9" ht="15" customHeight="1" x14ac:dyDescent="0.2">
      <c r="A72" s="8"/>
      <c r="B72" s="4">
        <v>31</v>
      </c>
      <c r="C72" s="4" t="s">
        <v>27</v>
      </c>
      <c r="D72" s="48">
        <f>SUM(D73:D75)</f>
        <v>2700475</v>
      </c>
      <c r="E72" s="48">
        <v>3000000</v>
      </c>
      <c r="F72" s="48">
        <f>E72</f>
        <v>3000000</v>
      </c>
      <c r="H72" s="39"/>
    </row>
    <row r="73" spans="1:9" x14ac:dyDescent="0.2">
      <c r="A73" s="8"/>
      <c r="B73" s="41">
        <v>311</v>
      </c>
      <c r="C73" s="32" t="s">
        <v>14</v>
      </c>
      <c r="D73" s="57">
        <v>2215000</v>
      </c>
      <c r="E73" s="57"/>
      <c r="F73" s="57"/>
      <c r="H73" s="39"/>
      <c r="I73" s="39"/>
    </row>
    <row r="74" spans="1:9" x14ac:dyDescent="0.2">
      <c r="A74" s="8"/>
      <c r="B74" s="41">
        <v>312</v>
      </c>
      <c r="C74" s="32" t="s">
        <v>116</v>
      </c>
      <c r="D74" s="57">
        <v>120000</v>
      </c>
      <c r="E74" s="57"/>
      <c r="F74" s="57"/>
    </row>
    <row r="75" spans="1:9" x14ac:dyDescent="0.2">
      <c r="A75" s="8"/>
      <c r="B75" s="41">
        <v>313</v>
      </c>
      <c r="C75" s="32" t="s">
        <v>28</v>
      </c>
      <c r="D75" s="57">
        <v>365475</v>
      </c>
      <c r="E75" s="57"/>
      <c r="F75" s="57"/>
    </row>
    <row r="76" spans="1:9" x14ac:dyDescent="0.2">
      <c r="A76" s="8"/>
      <c r="B76" s="42">
        <v>32</v>
      </c>
      <c r="C76" s="43" t="s">
        <v>16</v>
      </c>
      <c r="D76" s="48">
        <f>SUM(D77:D78)</f>
        <v>165000</v>
      </c>
      <c r="E76" s="48">
        <v>165000</v>
      </c>
      <c r="F76" s="48">
        <f>E76</f>
        <v>165000</v>
      </c>
    </row>
    <row r="77" spans="1:9" x14ac:dyDescent="0.2">
      <c r="A77" s="8"/>
      <c r="B77" s="41">
        <v>321</v>
      </c>
      <c r="C77" s="32" t="s">
        <v>29</v>
      </c>
      <c r="D77" s="57">
        <v>150000</v>
      </c>
      <c r="E77" s="57"/>
      <c r="F77" s="57"/>
    </row>
    <row r="78" spans="1:9" x14ac:dyDescent="0.2">
      <c r="A78" s="8"/>
      <c r="B78" s="27">
        <v>329</v>
      </c>
      <c r="C78" s="28" t="s">
        <v>13</v>
      </c>
      <c r="D78" s="57">
        <v>15000</v>
      </c>
      <c r="E78" s="57"/>
      <c r="F78" s="57"/>
    </row>
    <row r="79" spans="1:9" x14ac:dyDescent="0.2">
      <c r="A79" s="8"/>
      <c r="B79" s="37"/>
      <c r="C79" s="44"/>
      <c r="D79" s="57"/>
      <c r="E79" s="57"/>
      <c r="F79" s="57"/>
    </row>
    <row r="80" spans="1:9" ht="15" customHeight="1" x14ac:dyDescent="0.2">
      <c r="A80" s="16" t="s">
        <v>58</v>
      </c>
      <c r="B80" s="108" t="s">
        <v>43</v>
      </c>
      <c r="C80" s="109"/>
      <c r="D80" s="48"/>
      <c r="E80" s="58"/>
      <c r="F80" s="58"/>
    </row>
    <row r="81" spans="1:9" ht="15.75" customHeight="1" x14ac:dyDescent="0.2">
      <c r="A81" s="4"/>
      <c r="B81" s="110" t="s">
        <v>33</v>
      </c>
      <c r="C81" s="111"/>
      <c r="D81" s="48"/>
      <c r="E81" s="58"/>
      <c r="F81" s="58"/>
    </row>
    <row r="82" spans="1:9" ht="15" customHeight="1" x14ac:dyDescent="0.2">
      <c r="A82" s="4">
        <v>2101</v>
      </c>
      <c r="B82" s="110" t="s">
        <v>45</v>
      </c>
      <c r="C82" s="111"/>
      <c r="D82" s="48"/>
      <c r="E82" s="59"/>
      <c r="F82" s="59"/>
      <c r="H82" s="36"/>
    </row>
    <row r="83" spans="1:9" ht="15" customHeight="1" x14ac:dyDescent="0.2">
      <c r="A83" s="6" t="s">
        <v>46</v>
      </c>
      <c r="B83" s="26" t="s">
        <v>44</v>
      </c>
      <c r="C83" s="67" t="s">
        <v>51</v>
      </c>
      <c r="D83" s="48"/>
      <c r="E83" s="59"/>
      <c r="F83" s="59"/>
      <c r="H83" s="36"/>
    </row>
    <row r="84" spans="1:9" ht="15" customHeight="1" x14ac:dyDescent="0.2">
      <c r="A84" s="4"/>
      <c r="B84" s="11" t="s">
        <v>47</v>
      </c>
      <c r="C84" s="10" t="s">
        <v>48</v>
      </c>
      <c r="D84" s="48"/>
      <c r="E84" s="59"/>
      <c r="F84" s="59"/>
      <c r="H84" s="36"/>
    </row>
    <row r="85" spans="1:9" ht="15" customHeight="1" x14ac:dyDescent="0.2">
      <c r="A85" s="4"/>
      <c r="B85" s="9">
        <v>3</v>
      </c>
      <c r="C85" s="67" t="s">
        <v>15</v>
      </c>
      <c r="D85" s="48">
        <f>SUM(D86+D91)</f>
        <v>111168</v>
      </c>
      <c r="E85" s="48">
        <f>SUM(E86+E91)</f>
        <v>111168</v>
      </c>
      <c r="F85" s="48">
        <f>SUM(F86+F91)</f>
        <v>111168</v>
      </c>
      <c r="G85" s="39"/>
      <c r="H85" s="36"/>
    </row>
    <row r="86" spans="1:9" x14ac:dyDescent="0.2">
      <c r="A86" s="6"/>
      <c r="B86" s="42" t="s">
        <v>0</v>
      </c>
      <c r="C86" s="43" t="s">
        <v>16</v>
      </c>
      <c r="D86" s="48">
        <f>SUM(D87:D90)</f>
        <v>108080</v>
      </c>
      <c r="E86" s="45">
        <v>108080</v>
      </c>
      <c r="F86" s="45">
        <f>E86</f>
        <v>108080</v>
      </c>
    </row>
    <row r="87" spans="1:9" x14ac:dyDescent="0.2">
      <c r="A87" s="6"/>
      <c r="B87" s="41">
        <v>321</v>
      </c>
      <c r="C87" s="32" t="s">
        <v>34</v>
      </c>
      <c r="D87" s="57">
        <v>22500</v>
      </c>
      <c r="E87" s="60"/>
      <c r="F87" s="60"/>
    </row>
    <row r="88" spans="1:9" x14ac:dyDescent="0.2">
      <c r="A88" s="6"/>
      <c r="B88" s="41">
        <v>322</v>
      </c>
      <c r="C88" s="32" t="s">
        <v>18</v>
      </c>
      <c r="D88" s="57">
        <v>35500</v>
      </c>
      <c r="E88" s="60"/>
      <c r="F88" s="60"/>
    </row>
    <row r="89" spans="1:9" x14ac:dyDescent="0.2">
      <c r="A89" s="6"/>
      <c r="B89" s="41">
        <v>323</v>
      </c>
      <c r="C89" s="32" t="s">
        <v>35</v>
      </c>
      <c r="D89" s="57">
        <v>48000</v>
      </c>
      <c r="E89" s="60"/>
      <c r="F89" s="60"/>
    </row>
    <row r="90" spans="1:9" x14ac:dyDescent="0.2">
      <c r="A90" s="6"/>
      <c r="B90" s="41">
        <v>329</v>
      </c>
      <c r="C90" s="46" t="s">
        <v>13</v>
      </c>
      <c r="D90" s="57">
        <v>2080</v>
      </c>
      <c r="E90" s="60"/>
      <c r="F90" s="60"/>
    </row>
    <row r="91" spans="1:9" x14ac:dyDescent="0.2">
      <c r="A91" s="6"/>
      <c r="B91" s="42">
        <v>34</v>
      </c>
      <c r="C91" s="2" t="s">
        <v>38</v>
      </c>
      <c r="D91" s="48">
        <f>SUM(D92)</f>
        <v>3088</v>
      </c>
      <c r="E91" s="45">
        <v>3088</v>
      </c>
      <c r="F91" s="45">
        <f>E91</f>
        <v>3088</v>
      </c>
    </row>
    <row r="92" spans="1:9" x14ac:dyDescent="0.2">
      <c r="A92" s="6"/>
      <c r="B92" s="41">
        <v>343</v>
      </c>
      <c r="C92" s="46" t="s">
        <v>36</v>
      </c>
      <c r="D92" s="57">
        <v>3088</v>
      </c>
      <c r="E92" s="47"/>
      <c r="F92" s="47"/>
      <c r="I92" s="39"/>
    </row>
    <row r="93" spans="1:9" x14ac:dyDescent="0.2">
      <c r="A93" s="6"/>
      <c r="B93" s="37"/>
      <c r="C93" s="46"/>
      <c r="D93" s="57"/>
      <c r="E93" s="47"/>
      <c r="F93" s="47"/>
      <c r="I93" s="39"/>
    </row>
    <row r="94" spans="1:9" x14ac:dyDescent="0.2">
      <c r="A94" s="6"/>
      <c r="B94" s="11" t="s">
        <v>47</v>
      </c>
      <c r="C94" s="12" t="s">
        <v>48</v>
      </c>
      <c r="D94" s="57"/>
      <c r="E94" s="47"/>
      <c r="F94" s="47"/>
      <c r="I94" s="39"/>
    </row>
    <row r="95" spans="1:9" x14ac:dyDescent="0.2">
      <c r="A95" s="6" t="s">
        <v>49</v>
      </c>
      <c r="B95" s="26" t="s">
        <v>44</v>
      </c>
      <c r="C95" s="2" t="s">
        <v>50</v>
      </c>
      <c r="D95" s="57"/>
      <c r="E95" s="47"/>
      <c r="F95" s="47"/>
      <c r="I95" s="39"/>
    </row>
    <row r="96" spans="1:9" x14ac:dyDescent="0.2">
      <c r="A96" s="4"/>
      <c r="B96" s="11">
        <v>3</v>
      </c>
      <c r="C96" s="67" t="s">
        <v>15</v>
      </c>
      <c r="D96" s="48">
        <f>D97</f>
        <v>4500</v>
      </c>
      <c r="E96" s="48">
        <f>E97</f>
        <v>4500</v>
      </c>
      <c r="F96" s="48">
        <f>F97</f>
        <v>4500</v>
      </c>
      <c r="I96" s="39"/>
    </row>
    <row r="97" spans="1:9" x14ac:dyDescent="0.2">
      <c r="A97" s="4"/>
      <c r="B97" s="42" t="s">
        <v>0</v>
      </c>
      <c r="C97" s="43" t="s">
        <v>16</v>
      </c>
      <c r="D97" s="48">
        <f>D98</f>
        <v>4500</v>
      </c>
      <c r="E97" s="45">
        <v>4500</v>
      </c>
      <c r="F97" s="45">
        <f>E97</f>
        <v>4500</v>
      </c>
      <c r="I97" s="39"/>
    </row>
    <row r="98" spans="1:9" x14ac:dyDescent="0.2">
      <c r="A98" s="4"/>
      <c r="B98" s="37">
        <v>323</v>
      </c>
      <c r="C98" s="32" t="s">
        <v>42</v>
      </c>
      <c r="D98" s="57">
        <v>4500</v>
      </c>
      <c r="E98" s="47"/>
      <c r="F98" s="47"/>
      <c r="I98" s="39"/>
    </row>
    <row r="99" spans="1:9" x14ac:dyDescent="0.2">
      <c r="A99" s="6"/>
      <c r="B99" s="37"/>
      <c r="C99" s="49"/>
      <c r="D99" s="57"/>
      <c r="E99" s="48"/>
      <c r="F99" s="48"/>
    </row>
    <row r="100" spans="1:9" x14ac:dyDescent="0.2">
      <c r="A100" s="4">
        <v>2102</v>
      </c>
      <c r="B100" s="50" t="s">
        <v>53</v>
      </c>
      <c r="C100" s="13" t="s">
        <v>54</v>
      </c>
      <c r="D100" s="57"/>
      <c r="E100" s="48"/>
      <c r="F100" s="48"/>
    </row>
    <row r="101" spans="1:9" x14ac:dyDescent="0.2">
      <c r="A101" s="4"/>
      <c r="B101" s="11" t="s">
        <v>47</v>
      </c>
      <c r="C101" s="10" t="s">
        <v>48</v>
      </c>
      <c r="D101" s="57"/>
      <c r="E101" s="48"/>
      <c r="F101" s="48"/>
    </row>
    <row r="102" spans="1:9" x14ac:dyDescent="0.2">
      <c r="A102" s="6" t="s">
        <v>55</v>
      </c>
      <c r="B102" s="26" t="s">
        <v>44</v>
      </c>
      <c r="C102" s="14" t="s">
        <v>56</v>
      </c>
      <c r="D102" s="57"/>
      <c r="E102" s="48"/>
      <c r="F102" s="48"/>
    </row>
    <row r="103" spans="1:9" x14ac:dyDescent="0.2">
      <c r="A103" s="6"/>
      <c r="B103" s="11">
        <v>3</v>
      </c>
      <c r="C103" s="67" t="s">
        <v>15</v>
      </c>
      <c r="D103" s="48">
        <f>D104+D108</f>
        <v>523024.1</v>
      </c>
      <c r="E103" s="48">
        <f>E104+E108</f>
        <v>523024.1</v>
      </c>
      <c r="F103" s="48">
        <f>F104+F108</f>
        <v>523024.1</v>
      </c>
    </row>
    <row r="104" spans="1:9" x14ac:dyDescent="0.2">
      <c r="A104" s="6"/>
      <c r="B104" s="42" t="s">
        <v>0</v>
      </c>
      <c r="C104" s="43" t="s">
        <v>16</v>
      </c>
      <c r="D104" s="48">
        <f>SUM(D105:D107)</f>
        <v>137330.1</v>
      </c>
      <c r="E104" s="45">
        <v>137330.1</v>
      </c>
      <c r="F104" s="48">
        <f>E104</f>
        <v>137330.1</v>
      </c>
    </row>
    <row r="105" spans="1:9" x14ac:dyDescent="0.2">
      <c r="A105" s="6"/>
      <c r="B105" s="27">
        <v>322</v>
      </c>
      <c r="C105" s="28" t="s">
        <v>18</v>
      </c>
      <c r="D105" s="57">
        <v>120000</v>
      </c>
      <c r="E105" s="48"/>
      <c r="F105" s="48"/>
    </row>
    <row r="106" spans="1:9" x14ac:dyDescent="0.2">
      <c r="A106" s="6"/>
      <c r="B106" s="37">
        <v>323</v>
      </c>
      <c r="C106" s="32" t="s">
        <v>42</v>
      </c>
      <c r="D106" s="57">
        <v>6200.75</v>
      </c>
      <c r="E106" s="48"/>
      <c r="F106" s="48"/>
    </row>
    <row r="107" spans="1:9" x14ac:dyDescent="0.2">
      <c r="A107" s="6"/>
      <c r="B107" s="27">
        <v>329</v>
      </c>
      <c r="C107" s="28" t="s">
        <v>13</v>
      </c>
      <c r="D107" s="57">
        <v>11129.35</v>
      </c>
      <c r="E107" s="48"/>
      <c r="F107" s="48"/>
    </row>
    <row r="108" spans="1:9" x14ac:dyDescent="0.2">
      <c r="A108" s="6"/>
      <c r="B108" s="11">
        <v>37</v>
      </c>
      <c r="C108" s="2" t="s">
        <v>98</v>
      </c>
      <c r="D108" s="48">
        <f>D109</f>
        <v>385694</v>
      </c>
      <c r="E108" s="48">
        <v>385694</v>
      </c>
      <c r="F108" s="48">
        <f>E108</f>
        <v>385694</v>
      </c>
    </row>
    <row r="109" spans="1:9" x14ac:dyDescent="0.2">
      <c r="A109" s="6"/>
      <c r="B109" s="27">
        <v>372</v>
      </c>
      <c r="C109" s="46" t="s">
        <v>37</v>
      </c>
      <c r="D109" s="57">
        <v>385694</v>
      </c>
      <c r="E109" s="48"/>
      <c r="F109" s="48"/>
    </row>
    <row r="110" spans="1:9" x14ac:dyDescent="0.2">
      <c r="A110" s="6"/>
      <c r="B110" s="27"/>
      <c r="C110" s="14"/>
      <c r="D110" s="57"/>
      <c r="E110" s="48"/>
      <c r="F110" s="48"/>
    </row>
    <row r="111" spans="1:9" x14ac:dyDescent="0.2">
      <c r="A111" s="6"/>
      <c r="B111" s="11" t="s">
        <v>47</v>
      </c>
      <c r="C111" s="10" t="s">
        <v>48</v>
      </c>
      <c r="D111" s="57"/>
      <c r="E111" s="48"/>
      <c r="F111" s="48"/>
    </row>
    <row r="112" spans="1:9" x14ac:dyDescent="0.2">
      <c r="A112" s="6"/>
      <c r="B112" s="11"/>
      <c r="C112" s="10"/>
      <c r="D112" s="57"/>
      <c r="E112" s="48"/>
      <c r="F112" s="48"/>
    </row>
    <row r="113" spans="1:6" x14ac:dyDescent="0.2">
      <c r="A113" s="6" t="s">
        <v>106</v>
      </c>
      <c r="B113" s="26" t="s">
        <v>44</v>
      </c>
      <c r="C113" s="13" t="s">
        <v>107</v>
      </c>
      <c r="D113" s="57"/>
      <c r="E113" s="48"/>
      <c r="F113" s="48"/>
    </row>
    <row r="114" spans="1:6" x14ac:dyDescent="0.2">
      <c r="A114" s="6"/>
      <c r="B114" s="42">
        <v>3</v>
      </c>
      <c r="C114" s="2" t="s">
        <v>15</v>
      </c>
      <c r="D114" s="48">
        <f>D115</f>
        <v>0</v>
      </c>
      <c r="E114" s="48"/>
      <c r="F114" s="48"/>
    </row>
    <row r="115" spans="1:6" x14ac:dyDescent="0.2">
      <c r="A115" s="6"/>
      <c r="B115" s="42">
        <v>32</v>
      </c>
      <c r="C115" s="2" t="s">
        <v>41</v>
      </c>
      <c r="D115" s="48">
        <f>SUM(D116:D117)</f>
        <v>0</v>
      </c>
      <c r="E115" s="45"/>
      <c r="F115" s="48">
        <f>E115</f>
        <v>0</v>
      </c>
    </row>
    <row r="116" spans="1:6" x14ac:dyDescent="0.2">
      <c r="A116" s="6"/>
      <c r="B116" s="41">
        <v>321</v>
      </c>
      <c r="C116" s="32" t="s">
        <v>34</v>
      </c>
      <c r="D116" s="57">
        <v>0</v>
      </c>
      <c r="E116" s="48"/>
      <c r="F116" s="48"/>
    </row>
    <row r="117" spans="1:6" x14ac:dyDescent="0.2">
      <c r="A117" s="6"/>
      <c r="B117" s="37">
        <v>323</v>
      </c>
      <c r="C117" s="32" t="s">
        <v>42</v>
      </c>
      <c r="D117" s="57">
        <v>0</v>
      </c>
      <c r="E117" s="48"/>
      <c r="F117" s="48"/>
    </row>
    <row r="118" spans="1:6" x14ac:dyDescent="0.2">
      <c r="A118" s="6"/>
      <c r="B118" s="37"/>
      <c r="C118" s="44"/>
      <c r="D118" s="57"/>
      <c r="E118" s="48"/>
      <c r="F118" s="48"/>
    </row>
    <row r="119" spans="1:6" x14ac:dyDescent="0.2">
      <c r="A119" s="6" t="s">
        <v>99</v>
      </c>
      <c r="B119" s="26" t="s">
        <v>44</v>
      </c>
      <c r="C119" s="13" t="s">
        <v>100</v>
      </c>
      <c r="D119" s="57"/>
      <c r="E119" s="48"/>
      <c r="F119" s="48"/>
    </row>
    <row r="120" spans="1:6" x14ac:dyDescent="0.2">
      <c r="A120" s="6"/>
      <c r="B120" s="42">
        <v>3</v>
      </c>
      <c r="C120" s="2" t="s">
        <v>15</v>
      </c>
      <c r="D120" s="48">
        <f>D121</f>
        <v>7000</v>
      </c>
      <c r="E120" s="48">
        <f>E121</f>
        <v>7000</v>
      </c>
      <c r="F120" s="48">
        <f>F121</f>
        <v>7000</v>
      </c>
    </row>
    <row r="121" spans="1:6" x14ac:dyDescent="0.2">
      <c r="A121" s="6"/>
      <c r="B121" s="42">
        <v>32</v>
      </c>
      <c r="C121" s="2" t="s">
        <v>41</v>
      </c>
      <c r="D121" s="48">
        <f>SUM(D122:D124)</f>
        <v>7000</v>
      </c>
      <c r="E121" s="45">
        <v>7000</v>
      </c>
      <c r="F121" s="48">
        <v>7000</v>
      </c>
    </row>
    <row r="122" spans="1:6" x14ac:dyDescent="0.2">
      <c r="A122" s="6"/>
      <c r="B122" s="41">
        <v>321</v>
      </c>
      <c r="C122" s="32" t="s">
        <v>34</v>
      </c>
      <c r="D122" s="57">
        <v>0</v>
      </c>
      <c r="E122" s="45"/>
      <c r="F122" s="48"/>
    </row>
    <row r="123" spans="1:6" x14ac:dyDescent="0.2">
      <c r="A123" s="6"/>
      <c r="B123" s="37">
        <v>323</v>
      </c>
      <c r="C123" s="32" t="s">
        <v>42</v>
      </c>
      <c r="D123" s="57">
        <v>0</v>
      </c>
      <c r="E123" s="45"/>
      <c r="F123" s="48"/>
    </row>
    <row r="124" spans="1:6" x14ac:dyDescent="0.2">
      <c r="A124" s="6"/>
      <c r="B124" s="51">
        <v>329</v>
      </c>
      <c r="C124" s="28" t="s">
        <v>13</v>
      </c>
      <c r="D124" s="57">
        <v>7000</v>
      </c>
      <c r="E124" s="48"/>
      <c r="F124" s="48"/>
    </row>
    <row r="125" spans="1:6" x14ac:dyDescent="0.2">
      <c r="A125" s="6"/>
      <c r="B125" s="42">
        <v>4</v>
      </c>
      <c r="C125" s="43" t="s">
        <v>21</v>
      </c>
      <c r="D125" s="48">
        <f>D126</f>
        <v>0</v>
      </c>
      <c r="E125" s="48"/>
      <c r="F125" s="48"/>
    </row>
    <row r="126" spans="1:6" x14ac:dyDescent="0.2">
      <c r="A126" s="6"/>
      <c r="B126" s="42">
        <v>42</v>
      </c>
      <c r="C126" s="54" t="s">
        <v>39</v>
      </c>
      <c r="D126" s="48">
        <f>SUM(D127)</f>
        <v>0</v>
      </c>
      <c r="E126" s="48"/>
      <c r="F126" s="48"/>
    </row>
    <row r="127" spans="1:6" x14ac:dyDescent="0.2">
      <c r="A127" s="6"/>
      <c r="B127" s="41">
        <v>422</v>
      </c>
      <c r="C127" s="32" t="s">
        <v>40</v>
      </c>
      <c r="D127" s="57">
        <v>0</v>
      </c>
      <c r="E127" s="48"/>
      <c r="F127" s="48"/>
    </row>
    <row r="128" spans="1:6" x14ac:dyDescent="0.2">
      <c r="A128" s="6"/>
      <c r="B128" s="37"/>
      <c r="C128" s="49"/>
      <c r="D128" s="57"/>
      <c r="E128" s="48"/>
      <c r="F128" s="48"/>
    </row>
    <row r="129" spans="1:8" x14ac:dyDescent="0.2">
      <c r="A129" s="6">
        <v>58300</v>
      </c>
      <c r="B129" s="11" t="s">
        <v>47</v>
      </c>
      <c r="C129" s="10" t="s">
        <v>48</v>
      </c>
      <c r="D129" s="57"/>
      <c r="E129" s="48"/>
      <c r="F129" s="48"/>
    </row>
    <row r="130" spans="1:8" ht="14.25" customHeight="1" x14ac:dyDescent="0.2">
      <c r="A130" s="6" t="s">
        <v>52</v>
      </c>
      <c r="B130" s="26" t="s">
        <v>44</v>
      </c>
      <c r="C130" s="13" t="s">
        <v>69</v>
      </c>
      <c r="D130" s="57"/>
      <c r="E130" s="48"/>
      <c r="F130" s="48"/>
    </row>
    <row r="131" spans="1:8" x14ac:dyDescent="0.2">
      <c r="A131" s="6"/>
      <c r="B131" s="42">
        <v>3</v>
      </c>
      <c r="C131" s="2" t="s">
        <v>15</v>
      </c>
      <c r="D131" s="48">
        <f>D132</f>
        <v>4320</v>
      </c>
      <c r="E131" s="48">
        <f>E132</f>
        <v>4320</v>
      </c>
      <c r="F131" s="48">
        <f>E131</f>
        <v>4320</v>
      </c>
    </row>
    <row r="132" spans="1:8" x14ac:dyDescent="0.2">
      <c r="A132" s="6"/>
      <c r="B132" s="42">
        <v>32</v>
      </c>
      <c r="C132" s="2" t="s">
        <v>41</v>
      </c>
      <c r="D132" s="48">
        <f>D133</f>
        <v>4320</v>
      </c>
      <c r="E132" s="48">
        <f>D132</f>
        <v>4320</v>
      </c>
      <c r="F132" s="48">
        <f>E132</f>
        <v>4320</v>
      </c>
    </row>
    <row r="133" spans="1:8" x14ac:dyDescent="0.2">
      <c r="A133" s="6"/>
      <c r="B133" s="41">
        <v>322</v>
      </c>
      <c r="C133" s="46" t="s">
        <v>18</v>
      </c>
      <c r="D133" s="57">
        <v>4320</v>
      </c>
      <c r="E133" s="48"/>
      <c r="F133" s="48"/>
    </row>
    <row r="134" spans="1:8" x14ac:dyDescent="0.2">
      <c r="A134" s="6"/>
      <c r="B134" s="37"/>
      <c r="C134" s="49"/>
      <c r="D134" s="57"/>
      <c r="E134" s="48"/>
      <c r="F134" s="48"/>
    </row>
    <row r="135" spans="1:8" ht="14.25" customHeight="1" x14ac:dyDescent="0.2">
      <c r="A135" s="6" t="s">
        <v>52</v>
      </c>
      <c r="B135" s="26" t="s">
        <v>44</v>
      </c>
      <c r="C135" s="13" t="s">
        <v>70</v>
      </c>
      <c r="D135" s="57"/>
      <c r="E135" s="48"/>
      <c r="F135" s="48"/>
    </row>
    <row r="136" spans="1:8" x14ac:dyDescent="0.2">
      <c r="A136" s="6">
        <v>55431</v>
      </c>
      <c r="B136" s="42">
        <v>3</v>
      </c>
      <c r="C136" s="2" t="s">
        <v>15</v>
      </c>
      <c r="D136" s="48">
        <f>D137</f>
        <v>0</v>
      </c>
      <c r="E136" s="48"/>
      <c r="F136" s="48"/>
    </row>
    <row r="137" spans="1:8" x14ac:dyDescent="0.2">
      <c r="A137" s="6"/>
      <c r="B137" s="42">
        <v>32</v>
      </c>
      <c r="C137" s="2" t="s">
        <v>41</v>
      </c>
      <c r="D137" s="48">
        <f>D138</f>
        <v>0</v>
      </c>
      <c r="E137" s="48">
        <v>0</v>
      </c>
      <c r="F137" s="48">
        <f>E137</f>
        <v>0</v>
      </c>
    </row>
    <row r="138" spans="1:8" x14ac:dyDescent="0.2">
      <c r="A138" s="6"/>
      <c r="B138" s="41">
        <v>322</v>
      </c>
      <c r="C138" s="46" t="s">
        <v>18</v>
      </c>
      <c r="D138" s="57">
        <v>0</v>
      </c>
      <c r="E138" s="48"/>
      <c r="F138" s="48"/>
    </row>
    <row r="139" spans="1:8" x14ac:dyDescent="0.2">
      <c r="A139" s="6"/>
      <c r="B139" s="37"/>
      <c r="C139" s="49"/>
      <c r="D139" s="57"/>
      <c r="E139" s="57"/>
      <c r="F139" s="62"/>
      <c r="G139" s="52"/>
      <c r="H139" s="53"/>
    </row>
    <row r="140" spans="1:8" x14ac:dyDescent="0.2">
      <c r="A140" s="6" t="s">
        <v>112</v>
      </c>
      <c r="B140" s="26" t="s">
        <v>44</v>
      </c>
      <c r="C140" s="13" t="s">
        <v>113</v>
      </c>
      <c r="D140" s="57"/>
      <c r="E140" s="57"/>
      <c r="F140" s="62"/>
      <c r="G140" s="52"/>
      <c r="H140" s="53"/>
    </row>
    <row r="141" spans="1:8" x14ac:dyDescent="0.2">
      <c r="A141" s="6">
        <v>55431</v>
      </c>
      <c r="B141" s="4">
        <v>3</v>
      </c>
      <c r="C141" s="66" t="s">
        <v>15</v>
      </c>
      <c r="D141" s="48">
        <f>D142+D146</f>
        <v>28000</v>
      </c>
      <c r="E141" s="48">
        <f>E142+E146</f>
        <v>28000</v>
      </c>
      <c r="F141" s="48">
        <f>F142+F146</f>
        <v>28000</v>
      </c>
      <c r="G141" s="52"/>
      <c r="H141" s="53"/>
    </row>
    <row r="142" spans="1:8" x14ac:dyDescent="0.2">
      <c r="A142" s="6"/>
      <c r="B142" s="4">
        <v>31</v>
      </c>
      <c r="C142" s="4" t="s">
        <v>27</v>
      </c>
      <c r="D142" s="48">
        <f>SUM(D143:D145)</f>
        <v>17500</v>
      </c>
      <c r="E142" s="48">
        <v>18765</v>
      </c>
      <c r="F142" s="63">
        <f>E142</f>
        <v>18765</v>
      </c>
      <c r="G142" s="52"/>
      <c r="H142" s="53"/>
    </row>
    <row r="143" spans="1:8" x14ac:dyDescent="0.2">
      <c r="A143" s="6"/>
      <c r="B143" s="41">
        <v>311</v>
      </c>
      <c r="C143" s="32" t="s">
        <v>14</v>
      </c>
      <c r="D143" s="57">
        <v>14212.5</v>
      </c>
      <c r="E143" s="48"/>
      <c r="F143" s="63"/>
      <c r="G143" s="52"/>
      <c r="H143" s="53"/>
    </row>
    <row r="144" spans="1:8" x14ac:dyDescent="0.2">
      <c r="A144" s="6"/>
      <c r="B144" s="41">
        <v>312</v>
      </c>
      <c r="C144" s="32" t="s">
        <v>116</v>
      </c>
      <c r="D144" s="57">
        <v>937.5</v>
      </c>
      <c r="E144" s="48"/>
      <c r="F144" s="63"/>
      <c r="G144" s="52"/>
      <c r="H144" s="53"/>
    </row>
    <row r="145" spans="1:8" x14ac:dyDescent="0.2">
      <c r="A145" s="6"/>
      <c r="B145" s="41">
        <v>313</v>
      </c>
      <c r="C145" s="32" t="s">
        <v>28</v>
      </c>
      <c r="D145" s="57">
        <v>2350</v>
      </c>
      <c r="E145" s="48"/>
      <c r="F145" s="63"/>
      <c r="G145" s="52"/>
      <c r="H145" s="53"/>
    </row>
    <row r="146" spans="1:8" x14ac:dyDescent="0.2">
      <c r="A146" s="6"/>
      <c r="B146" s="42">
        <v>32</v>
      </c>
      <c r="C146" s="43" t="s">
        <v>16</v>
      </c>
      <c r="D146" s="48">
        <f>SUM(D147:D148)</f>
        <v>10500</v>
      </c>
      <c r="E146" s="48">
        <v>9235</v>
      </c>
      <c r="F146" s="63">
        <f>E146</f>
        <v>9235</v>
      </c>
      <c r="G146" s="52"/>
      <c r="H146" s="53"/>
    </row>
    <row r="147" spans="1:8" x14ac:dyDescent="0.2">
      <c r="A147" s="6"/>
      <c r="B147" s="41">
        <v>321</v>
      </c>
      <c r="C147" s="32" t="s">
        <v>29</v>
      </c>
      <c r="D147" s="57">
        <v>2500</v>
      </c>
      <c r="E147" s="48"/>
      <c r="F147" s="63"/>
      <c r="G147" s="52"/>
      <c r="H147" s="53"/>
    </row>
    <row r="148" spans="1:8" x14ac:dyDescent="0.2">
      <c r="A148" s="6"/>
      <c r="B148" s="41">
        <v>322</v>
      </c>
      <c r="C148" s="46" t="s">
        <v>18</v>
      </c>
      <c r="D148" s="57">
        <v>8000</v>
      </c>
      <c r="E148" s="48"/>
      <c r="F148" s="63"/>
      <c r="G148" s="52"/>
      <c r="H148" s="53"/>
    </row>
    <row r="149" spans="1:8" x14ac:dyDescent="0.2">
      <c r="A149" s="6"/>
      <c r="B149" s="37"/>
      <c r="C149" s="49"/>
      <c r="D149" s="57"/>
      <c r="E149" s="48"/>
      <c r="F149" s="63"/>
      <c r="G149" s="52"/>
      <c r="H149" s="53"/>
    </row>
    <row r="150" spans="1:8" x14ac:dyDescent="0.2">
      <c r="A150" s="6" t="s">
        <v>112</v>
      </c>
      <c r="B150" s="26" t="s">
        <v>44</v>
      </c>
      <c r="C150" s="13" t="s">
        <v>114</v>
      </c>
      <c r="D150" s="57"/>
      <c r="E150" s="48"/>
      <c r="F150" s="63"/>
      <c r="G150" s="52"/>
      <c r="H150" s="53"/>
    </row>
    <row r="151" spans="1:8" x14ac:dyDescent="0.2">
      <c r="A151" s="6">
        <v>55348</v>
      </c>
      <c r="B151" s="4">
        <v>3</v>
      </c>
      <c r="C151" s="66" t="s">
        <v>15</v>
      </c>
      <c r="D151" s="48">
        <f>D152+D156</f>
        <v>28000</v>
      </c>
      <c r="E151" s="48">
        <f>E152+E156</f>
        <v>28000</v>
      </c>
      <c r="F151" s="48">
        <f>F152+F156</f>
        <v>28000</v>
      </c>
      <c r="G151" s="52"/>
      <c r="H151" s="53"/>
    </row>
    <row r="152" spans="1:8" x14ac:dyDescent="0.2">
      <c r="A152" s="6"/>
      <c r="B152" s="4">
        <v>31</v>
      </c>
      <c r="C152" s="4" t="s">
        <v>27</v>
      </c>
      <c r="D152" s="48">
        <f>SUM(D153:D155)</f>
        <v>17500</v>
      </c>
      <c r="E152" s="48">
        <v>18765</v>
      </c>
      <c r="F152" s="63">
        <f>E152</f>
        <v>18765</v>
      </c>
      <c r="G152" s="52"/>
      <c r="H152" s="53"/>
    </row>
    <row r="153" spans="1:8" x14ac:dyDescent="0.2">
      <c r="A153" s="6"/>
      <c r="B153" s="41">
        <v>311</v>
      </c>
      <c r="C153" s="32" t="s">
        <v>14</v>
      </c>
      <c r="D153" s="57">
        <v>14212.5</v>
      </c>
      <c r="E153" s="48"/>
      <c r="F153" s="63"/>
      <c r="G153" s="52"/>
      <c r="H153" s="53"/>
    </row>
    <row r="154" spans="1:8" x14ac:dyDescent="0.2">
      <c r="A154" s="6"/>
      <c r="B154" s="41">
        <v>312</v>
      </c>
      <c r="C154" s="32" t="s">
        <v>116</v>
      </c>
      <c r="D154" s="57">
        <v>937.5</v>
      </c>
      <c r="E154" s="48"/>
      <c r="F154" s="63"/>
      <c r="G154" s="52"/>
      <c r="H154" s="53"/>
    </row>
    <row r="155" spans="1:8" x14ac:dyDescent="0.2">
      <c r="A155" s="6"/>
      <c r="B155" s="41">
        <v>313</v>
      </c>
      <c r="C155" s="32" t="s">
        <v>28</v>
      </c>
      <c r="D155" s="57">
        <v>2350</v>
      </c>
      <c r="E155" s="48"/>
      <c r="F155" s="63"/>
      <c r="G155" s="52"/>
      <c r="H155" s="53"/>
    </row>
    <row r="156" spans="1:8" x14ac:dyDescent="0.2">
      <c r="A156" s="6"/>
      <c r="B156" s="42">
        <v>32</v>
      </c>
      <c r="C156" s="43" t="s">
        <v>16</v>
      </c>
      <c r="D156" s="48">
        <f>SUM(D157:D158)</f>
        <v>10500</v>
      </c>
      <c r="E156" s="48">
        <v>9235</v>
      </c>
      <c r="F156" s="63">
        <f>E156</f>
        <v>9235</v>
      </c>
      <c r="G156" s="52"/>
      <c r="H156" s="53"/>
    </row>
    <row r="157" spans="1:8" x14ac:dyDescent="0.2">
      <c r="A157" s="6"/>
      <c r="B157" s="41">
        <v>321</v>
      </c>
      <c r="C157" s="32" t="s">
        <v>29</v>
      </c>
      <c r="D157" s="57">
        <v>2500</v>
      </c>
      <c r="E157" s="48"/>
      <c r="F157" s="63"/>
      <c r="G157" s="52"/>
      <c r="H157" s="53"/>
    </row>
    <row r="158" spans="1:8" x14ac:dyDescent="0.2">
      <c r="A158" s="6"/>
      <c r="B158" s="41">
        <v>322</v>
      </c>
      <c r="C158" s="46" t="s">
        <v>18</v>
      </c>
      <c r="D158" s="57">
        <v>8000</v>
      </c>
      <c r="E158" s="48"/>
      <c r="F158" s="63"/>
      <c r="G158" s="52"/>
      <c r="H158" s="53"/>
    </row>
    <row r="159" spans="1:8" x14ac:dyDescent="0.2">
      <c r="A159" s="6"/>
      <c r="B159" s="37"/>
      <c r="C159" s="49"/>
      <c r="D159" s="57"/>
      <c r="E159" s="48"/>
      <c r="F159" s="63"/>
      <c r="G159" s="52"/>
      <c r="H159" s="53"/>
    </row>
    <row r="160" spans="1:8" x14ac:dyDescent="0.2">
      <c r="A160" s="6" t="s">
        <v>112</v>
      </c>
      <c r="B160" s="26" t="s">
        <v>44</v>
      </c>
      <c r="C160" s="13" t="s">
        <v>115</v>
      </c>
      <c r="D160" s="57"/>
      <c r="E160" s="48"/>
      <c r="F160" s="63"/>
      <c r="G160" s="52"/>
      <c r="H160" s="53"/>
    </row>
    <row r="161" spans="1:8" x14ac:dyDescent="0.2">
      <c r="A161" s="6">
        <v>47300</v>
      </c>
      <c r="B161" s="4">
        <v>3</v>
      </c>
      <c r="C161" s="66" t="s">
        <v>15</v>
      </c>
      <c r="D161" s="48">
        <f>D162+D166</f>
        <v>56000</v>
      </c>
      <c r="E161" s="48">
        <f>E162+E166</f>
        <v>76500</v>
      </c>
      <c r="F161" s="48">
        <f>F162+F166</f>
        <v>76500</v>
      </c>
      <c r="G161" s="52"/>
      <c r="H161" s="53"/>
    </row>
    <row r="162" spans="1:8" x14ac:dyDescent="0.2">
      <c r="A162" s="6"/>
      <c r="B162" s="4">
        <v>31</v>
      </c>
      <c r="C162" s="4" t="s">
        <v>27</v>
      </c>
      <c r="D162" s="48">
        <f>SUM(D163:D165)</f>
        <v>35000</v>
      </c>
      <c r="E162" s="48">
        <v>51474</v>
      </c>
      <c r="F162" s="63">
        <f>E162</f>
        <v>51474</v>
      </c>
      <c r="G162" s="52"/>
      <c r="H162" s="53"/>
    </row>
    <row r="163" spans="1:8" x14ac:dyDescent="0.2">
      <c r="A163" s="6"/>
      <c r="B163" s="41">
        <v>311</v>
      </c>
      <c r="C163" s="32" t="s">
        <v>14</v>
      </c>
      <c r="D163" s="57">
        <v>28425</v>
      </c>
      <c r="E163" s="48"/>
      <c r="F163" s="63"/>
      <c r="G163" s="52"/>
      <c r="H163" s="53"/>
    </row>
    <row r="164" spans="1:8" x14ac:dyDescent="0.2">
      <c r="A164" s="6"/>
      <c r="B164" s="41">
        <v>312</v>
      </c>
      <c r="C164" s="32" t="s">
        <v>116</v>
      </c>
      <c r="D164" s="57">
        <v>1875</v>
      </c>
      <c r="E164" s="48"/>
      <c r="F164" s="63"/>
      <c r="G164" s="52"/>
      <c r="H164" s="53"/>
    </row>
    <row r="165" spans="1:8" x14ac:dyDescent="0.2">
      <c r="A165" s="6"/>
      <c r="B165" s="41">
        <v>313</v>
      </c>
      <c r="C165" s="32" t="s">
        <v>28</v>
      </c>
      <c r="D165" s="57">
        <v>4700</v>
      </c>
      <c r="E165" s="48"/>
      <c r="F165" s="63"/>
      <c r="G165" s="52"/>
      <c r="H165" s="53"/>
    </row>
    <row r="166" spans="1:8" x14ac:dyDescent="0.2">
      <c r="A166" s="6"/>
      <c r="B166" s="42">
        <v>32</v>
      </c>
      <c r="C166" s="43" t="s">
        <v>16</v>
      </c>
      <c r="D166" s="48">
        <f>SUM(D167:D168)</f>
        <v>21000</v>
      </c>
      <c r="E166" s="48">
        <v>25026</v>
      </c>
      <c r="F166" s="63">
        <f>E166</f>
        <v>25026</v>
      </c>
      <c r="G166" s="52"/>
      <c r="H166" s="53"/>
    </row>
    <row r="167" spans="1:8" x14ac:dyDescent="0.2">
      <c r="A167" s="6"/>
      <c r="B167" s="41">
        <v>321</v>
      </c>
      <c r="C167" s="32" t="s">
        <v>29</v>
      </c>
      <c r="D167" s="57">
        <v>5000</v>
      </c>
      <c r="E167" s="57"/>
      <c r="F167" s="62"/>
      <c r="G167" s="52"/>
      <c r="H167" s="53"/>
    </row>
    <row r="168" spans="1:8" x14ac:dyDescent="0.2">
      <c r="A168" s="6"/>
      <c r="B168" s="41">
        <v>322</v>
      </c>
      <c r="C168" s="46" t="s">
        <v>18</v>
      </c>
      <c r="D168" s="57">
        <v>16000</v>
      </c>
      <c r="E168" s="57"/>
      <c r="F168" s="62"/>
      <c r="G168" s="52"/>
      <c r="H168" s="53"/>
    </row>
    <row r="169" spans="1:8" x14ac:dyDescent="0.2">
      <c r="A169" s="6"/>
      <c r="B169" s="37"/>
      <c r="C169" s="49"/>
      <c r="D169" s="57"/>
      <c r="E169" s="57"/>
      <c r="F169" s="62"/>
      <c r="G169" s="52"/>
      <c r="H169" s="53"/>
    </row>
    <row r="170" spans="1:8" x14ac:dyDescent="0.2">
      <c r="A170" s="6" t="s">
        <v>99</v>
      </c>
      <c r="B170" s="26" t="s">
        <v>44</v>
      </c>
      <c r="C170" s="13" t="s">
        <v>108</v>
      </c>
      <c r="D170" s="57"/>
      <c r="E170" s="57"/>
      <c r="F170" s="62"/>
      <c r="G170" s="52"/>
      <c r="H170" s="53"/>
    </row>
    <row r="171" spans="1:8" x14ac:dyDescent="0.2">
      <c r="A171" s="6">
        <v>55431</v>
      </c>
      <c r="B171" s="42">
        <v>3</v>
      </c>
      <c r="C171" s="2" t="s">
        <v>15</v>
      </c>
      <c r="D171" s="48">
        <f>D172</f>
        <v>3500</v>
      </c>
      <c r="E171" s="48">
        <f>E172</f>
        <v>3500</v>
      </c>
      <c r="F171" s="48">
        <f>F172</f>
        <v>3500</v>
      </c>
      <c r="G171" s="52"/>
      <c r="H171" s="53"/>
    </row>
    <row r="172" spans="1:8" x14ac:dyDescent="0.2">
      <c r="A172" s="6"/>
      <c r="B172" s="42">
        <v>32</v>
      </c>
      <c r="C172" s="2" t="s">
        <v>41</v>
      </c>
      <c r="D172" s="48">
        <f>D173</f>
        <v>3500</v>
      </c>
      <c r="E172" s="48">
        <f>D172</f>
        <v>3500</v>
      </c>
      <c r="F172" s="48">
        <f>E172</f>
        <v>3500</v>
      </c>
      <c r="G172" s="52"/>
      <c r="H172" s="53"/>
    </row>
    <row r="173" spans="1:8" x14ac:dyDescent="0.2">
      <c r="A173" s="6"/>
      <c r="B173" s="27">
        <v>329</v>
      </c>
      <c r="C173" s="28" t="s">
        <v>13</v>
      </c>
      <c r="D173" s="57">
        <v>3500</v>
      </c>
      <c r="E173" s="57"/>
      <c r="F173" s="62"/>
      <c r="G173" s="52"/>
      <c r="H173" s="53"/>
    </row>
    <row r="174" spans="1:8" x14ac:dyDescent="0.2">
      <c r="A174" s="6"/>
      <c r="B174" s="37"/>
      <c r="C174" s="49"/>
      <c r="D174" s="57"/>
      <c r="E174" s="57"/>
      <c r="F174" s="62"/>
      <c r="G174" s="52"/>
      <c r="H174" s="53"/>
    </row>
    <row r="175" spans="1:8" x14ac:dyDescent="0.2">
      <c r="A175" s="6" t="s">
        <v>62</v>
      </c>
      <c r="B175" s="26" t="s">
        <v>44</v>
      </c>
      <c r="C175" s="13" t="s">
        <v>63</v>
      </c>
      <c r="D175" s="57"/>
      <c r="E175" s="57"/>
      <c r="F175" s="62"/>
      <c r="G175" s="52"/>
      <c r="H175" s="53"/>
    </row>
    <row r="176" spans="1:8" x14ac:dyDescent="0.2">
      <c r="A176" s="6">
        <v>55431</v>
      </c>
      <c r="B176" s="42">
        <v>3</v>
      </c>
      <c r="C176" s="2" t="s">
        <v>15</v>
      </c>
      <c r="D176" s="48">
        <f>D177</f>
        <v>5000</v>
      </c>
      <c r="E176" s="48">
        <f>E177</f>
        <v>3000</v>
      </c>
      <c r="F176" s="48">
        <f>F177</f>
        <v>3000</v>
      </c>
      <c r="G176" s="52"/>
      <c r="H176" s="53"/>
    </row>
    <row r="177" spans="1:8" x14ac:dyDescent="0.2">
      <c r="A177" s="6"/>
      <c r="B177" s="42">
        <v>32</v>
      </c>
      <c r="C177" s="2" t="s">
        <v>41</v>
      </c>
      <c r="D177" s="48">
        <f>D178</f>
        <v>5000</v>
      </c>
      <c r="E177" s="48">
        <v>3000</v>
      </c>
      <c r="F177" s="48">
        <f>E177</f>
        <v>3000</v>
      </c>
      <c r="G177" s="52"/>
      <c r="H177" s="53"/>
    </row>
    <row r="178" spans="1:8" x14ac:dyDescent="0.2">
      <c r="A178" s="6"/>
      <c r="B178" s="27">
        <v>329</v>
      </c>
      <c r="C178" s="28" t="s">
        <v>13</v>
      </c>
      <c r="D178" s="57">
        <v>5000</v>
      </c>
      <c r="E178" s="57"/>
      <c r="F178" s="62"/>
      <c r="G178" s="52"/>
      <c r="H178" s="53"/>
    </row>
    <row r="179" spans="1:8" x14ac:dyDescent="0.2">
      <c r="A179" s="6"/>
      <c r="B179" s="27"/>
      <c r="C179" s="28"/>
      <c r="D179" s="57"/>
      <c r="E179" s="57"/>
      <c r="F179" s="62"/>
      <c r="G179" s="52"/>
      <c r="H179" s="53"/>
    </row>
    <row r="180" spans="1:8" x14ac:dyDescent="0.2">
      <c r="A180" s="6" t="s">
        <v>109</v>
      </c>
      <c r="B180" s="26" t="s">
        <v>44</v>
      </c>
      <c r="C180" s="13" t="s">
        <v>110</v>
      </c>
      <c r="D180" s="57"/>
      <c r="E180" s="57"/>
      <c r="F180" s="62"/>
      <c r="G180" s="52"/>
      <c r="H180" s="53"/>
    </row>
    <row r="181" spans="1:8" x14ac:dyDescent="0.2">
      <c r="A181" s="6">
        <v>55431</v>
      </c>
      <c r="B181" s="42">
        <v>3</v>
      </c>
      <c r="C181" s="2" t="s">
        <v>15</v>
      </c>
      <c r="D181" s="48">
        <f>D182</f>
        <v>4500</v>
      </c>
      <c r="E181" s="48">
        <f>E182</f>
        <v>4500</v>
      </c>
      <c r="F181" s="48">
        <f>F182</f>
        <v>4500</v>
      </c>
      <c r="G181" s="52"/>
      <c r="H181" s="53"/>
    </row>
    <row r="182" spans="1:8" x14ac:dyDescent="0.2">
      <c r="A182" s="6"/>
      <c r="B182" s="42">
        <v>32</v>
      </c>
      <c r="C182" s="2" t="s">
        <v>41</v>
      </c>
      <c r="D182" s="48">
        <f>D183</f>
        <v>4500</v>
      </c>
      <c r="E182" s="48">
        <f>D182</f>
        <v>4500</v>
      </c>
      <c r="F182" s="48">
        <f>E182</f>
        <v>4500</v>
      </c>
      <c r="G182" s="52"/>
      <c r="H182" s="53"/>
    </row>
    <row r="183" spans="1:8" x14ac:dyDescent="0.2">
      <c r="A183" s="6"/>
      <c r="B183" s="27">
        <v>329</v>
      </c>
      <c r="C183" s="28" t="s">
        <v>13</v>
      </c>
      <c r="D183" s="57">
        <v>4500</v>
      </c>
      <c r="E183" s="57"/>
      <c r="F183" s="62"/>
      <c r="G183" s="52"/>
      <c r="H183" s="53"/>
    </row>
    <row r="184" spans="1:8" x14ac:dyDescent="0.2">
      <c r="A184" s="6"/>
      <c r="B184" s="27"/>
      <c r="C184" s="28"/>
      <c r="D184" s="57"/>
      <c r="E184" s="57"/>
      <c r="F184" s="62"/>
      <c r="G184" s="52"/>
      <c r="H184" s="53"/>
    </row>
    <row r="185" spans="1:8" x14ac:dyDescent="0.2">
      <c r="A185" s="6"/>
      <c r="B185" s="11" t="s">
        <v>47</v>
      </c>
      <c r="C185" s="14" t="s">
        <v>61</v>
      </c>
      <c r="D185" s="57"/>
      <c r="E185" s="57"/>
      <c r="F185" s="62"/>
      <c r="G185" s="52"/>
      <c r="H185" s="53"/>
    </row>
    <row r="186" spans="1:8" x14ac:dyDescent="0.2">
      <c r="A186" s="6" t="s">
        <v>64</v>
      </c>
      <c r="B186" s="26" t="s">
        <v>44</v>
      </c>
      <c r="C186" s="13" t="s">
        <v>65</v>
      </c>
      <c r="D186" s="57"/>
      <c r="E186" s="57"/>
      <c r="F186" s="62"/>
      <c r="G186" s="52"/>
      <c r="H186" s="53"/>
    </row>
    <row r="187" spans="1:8" x14ac:dyDescent="0.2">
      <c r="A187" s="6">
        <v>55431</v>
      </c>
      <c r="B187" s="42">
        <v>3</v>
      </c>
      <c r="C187" s="2" t="s">
        <v>15</v>
      </c>
      <c r="D187" s="48">
        <f>D188</f>
        <v>4000</v>
      </c>
      <c r="E187" s="48">
        <f>E188</f>
        <v>4000</v>
      </c>
      <c r="F187" s="48">
        <f>F188</f>
        <v>4000</v>
      </c>
      <c r="G187" s="52"/>
      <c r="H187" s="53"/>
    </row>
    <row r="188" spans="1:8" x14ac:dyDescent="0.2">
      <c r="A188" s="6"/>
      <c r="B188" s="42">
        <v>32</v>
      </c>
      <c r="C188" s="2" t="s">
        <v>41</v>
      </c>
      <c r="D188" s="48">
        <f>SUM(D189:D191)</f>
        <v>4000</v>
      </c>
      <c r="E188" s="48">
        <f>D188</f>
        <v>4000</v>
      </c>
      <c r="F188" s="48">
        <f>E188</f>
        <v>4000</v>
      </c>
      <c r="G188" s="52"/>
      <c r="H188" s="53"/>
    </row>
    <row r="189" spans="1:8" x14ac:dyDescent="0.2">
      <c r="A189" s="6"/>
      <c r="B189" s="41">
        <v>321</v>
      </c>
      <c r="C189" s="32" t="s">
        <v>29</v>
      </c>
      <c r="D189" s="57">
        <v>1000</v>
      </c>
      <c r="E189" s="48"/>
      <c r="F189" s="63"/>
      <c r="G189" s="52"/>
      <c r="H189" s="53"/>
    </row>
    <row r="190" spans="1:8" x14ac:dyDescent="0.2">
      <c r="A190" s="6"/>
      <c r="B190" s="37">
        <v>323</v>
      </c>
      <c r="C190" s="49" t="s">
        <v>35</v>
      </c>
      <c r="D190" s="57">
        <v>2000</v>
      </c>
      <c r="E190" s="48"/>
      <c r="F190" s="63"/>
      <c r="G190" s="52"/>
      <c r="H190" s="53"/>
    </row>
    <row r="191" spans="1:8" x14ac:dyDescent="0.2">
      <c r="A191" s="6"/>
      <c r="B191" s="27">
        <v>329</v>
      </c>
      <c r="C191" s="28" t="s">
        <v>13</v>
      </c>
      <c r="D191" s="57">
        <v>1000</v>
      </c>
      <c r="E191" s="57"/>
      <c r="F191" s="62"/>
      <c r="G191" s="52"/>
      <c r="H191" s="53"/>
    </row>
    <row r="192" spans="1:8" x14ac:dyDescent="0.2">
      <c r="A192" s="6"/>
      <c r="B192" s="27"/>
      <c r="C192" s="28"/>
      <c r="D192" s="57"/>
      <c r="E192" s="57"/>
      <c r="F192" s="62"/>
      <c r="G192" s="52"/>
      <c r="H192" s="53"/>
    </row>
    <row r="193" spans="1:9" x14ac:dyDescent="0.2">
      <c r="A193" s="6" t="s">
        <v>101</v>
      </c>
      <c r="B193" s="26" t="s">
        <v>44</v>
      </c>
      <c r="C193" s="13" t="s">
        <v>102</v>
      </c>
      <c r="D193" s="57"/>
      <c r="E193" s="57"/>
      <c r="F193" s="62"/>
      <c r="G193" s="29"/>
      <c r="H193" s="53"/>
      <c r="I193" s="53"/>
    </row>
    <row r="194" spans="1:9" x14ac:dyDescent="0.2">
      <c r="A194" s="6">
        <v>55431</v>
      </c>
      <c r="B194" s="42">
        <v>3</v>
      </c>
      <c r="C194" s="2" t="s">
        <v>15</v>
      </c>
      <c r="D194" s="48">
        <f>D195</f>
        <v>0</v>
      </c>
      <c r="E194" s="48">
        <f>D194</f>
        <v>0</v>
      </c>
      <c r="F194" s="48">
        <f>E194</f>
        <v>0</v>
      </c>
      <c r="G194" s="29"/>
      <c r="H194" s="53"/>
      <c r="I194" s="53"/>
    </row>
    <row r="195" spans="1:9" x14ac:dyDescent="0.2">
      <c r="A195" s="6"/>
      <c r="B195" s="42">
        <v>32</v>
      </c>
      <c r="C195" s="2" t="s">
        <v>41</v>
      </c>
      <c r="D195" s="48">
        <f>D196</f>
        <v>0</v>
      </c>
      <c r="E195" s="48">
        <f>D195</f>
        <v>0</v>
      </c>
      <c r="F195" s="48">
        <f>E195</f>
        <v>0</v>
      </c>
      <c r="G195" s="29"/>
      <c r="H195" s="53"/>
      <c r="I195" s="53"/>
    </row>
    <row r="196" spans="1:9" x14ac:dyDescent="0.2">
      <c r="A196" s="6"/>
      <c r="B196" s="27">
        <v>329</v>
      </c>
      <c r="C196" s="28" t="s">
        <v>13</v>
      </c>
      <c r="D196" s="57">
        <v>0</v>
      </c>
      <c r="E196" s="57"/>
      <c r="F196" s="62"/>
      <c r="G196" s="29"/>
      <c r="H196" s="53"/>
      <c r="I196" s="53"/>
    </row>
    <row r="197" spans="1:9" x14ac:dyDescent="0.2">
      <c r="A197" s="6"/>
      <c r="B197" s="27"/>
      <c r="C197" s="28"/>
      <c r="D197" s="57"/>
      <c r="E197" s="57"/>
      <c r="F197" s="57"/>
      <c r="G197" s="53"/>
      <c r="H197" s="53"/>
    </row>
    <row r="198" spans="1:9" ht="12.75" customHeight="1" x14ac:dyDescent="0.2">
      <c r="A198" s="16" t="s">
        <v>57</v>
      </c>
      <c r="B198" s="98" t="s">
        <v>17</v>
      </c>
      <c r="C198" s="99"/>
      <c r="D198" s="57"/>
      <c r="E198" s="48"/>
      <c r="F198" s="48"/>
    </row>
    <row r="199" spans="1:9" ht="12.75" customHeight="1" x14ac:dyDescent="0.2">
      <c r="A199" s="6">
        <v>58300</v>
      </c>
      <c r="B199" s="94" t="s">
        <v>134</v>
      </c>
      <c r="C199" s="95"/>
      <c r="D199" s="57"/>
      <c r="E199" s="48"/>
      <c r="F199" s="48"/>
    </row>
    <row r="200" spans="1:9" ht="12.75" customHeight="1" x14ac:dyDescent="0.2">
      <c r="A200" s="6" t="s">
        <v>97</v>
      </c>
      <c r="B200" s="94" t="s">
        <v>117</v>
      </c>
      <c r="C200" s="95"/>
      <c r="D200" s="57"/>
      <c r="E200" s="48"/>
      <c r="F200" s="48"/>
    </row>
    <row r="201" spans="1:9" ht="12.75" customHeight="1" x14ac:dyDescent="0.2">
      <c r="A201" s="6"/>
      <c r="B201" s="42">
        <v>3</v>
      </c>
      <c r="C201" s="2" t="s">
        <v>15</v>
      </c>
      <c r="D201" s="48">
        <f>D202+D206</f>
        <v>199000</v>
      </c>
      <c r="E201" s="48">
        <f>E202+E206</f>
        <v>165000</v>
      </c>
      <c r="F201" s="48">
        <f>F202+F206</f>
        <v>165000</v>
      </c>
    </row>
    <row r="202" spans="1:9" ht="12.75" customHeight="1" x14ac:dyDescent="0.2">
      <c r="A202" s="6"/>
      <c r="B202" s="4">
        <v>31</v>
      </c>
      <c r="C202" s="4" t="s">
        <v>27</v>
      </c>
      <c r="D202" s="48">
        <f>D203+D205</f>
        <v>181000</v>
      </c>
      <c r="E202" s="48">
        <v>150000</v>
      </c>
      <c r="F202" s="48">
        <f>E202</f>
        <v>150000</v>
      </c>
    </row>
    <row r="203" spans="1:9" ht="12.75" customHeight="1" x14ac:dyDescent="0.2">
      <c r="A203" s="6"/>
      <c r="B203" s="41">
        <v>311</v>
      </c>
      <c r="C203" s="32" t="s">
        <v>14</v>
      </c>
      <c r="D203" s="57">
        <v>155000</v>
      </c>
      <c r="E203" s="48"/>
      <c r="F203" s="48"/>
    </row>
    <row r="204" spans="1:9" ht="12.75" customHeight="1" x14ac:dyDescent="0.2">
      <c r="A204" s="6"/>
      <c r="B204" s="41">
        <v>312</v>
      </c>
      <c r="C204" s="32" t="s">
        <v>116</v>
      </c>
      <c r="D204" s="57">
        <v>18500</v>
      </c>
      <c r="E204" s="48"/>
      <c r="F204" s="48"/>
    </row>
    <row r="205" spans="1:9" ht="12.75" customHeight="1" x14ac:dyDescent="0.2">
      <c r="A205" s="6"/>
      <c r="B205" s="41">
        <v>313</v>
      </c>
      <c r="C205" s="32" t="s">
        <v>28</v>
      </c>
      <c r="D205" s="57">
        <v>26000</v>
      </c>
      <c r="E205" s="48"/>
      <c r="F205" s="48"/>
    </row>
    <row r="206" spans="1:9" ht="12.75" customHeight="1" x14ac:dyDescent="0.2">
      <c r="A206" s="6"/>
      <c r="B206" s="42">
        <v>32</v>
      </c>
      <c r="C206" s="43" t="s">
        <v>16</v>
      </c>
      <c r="D206" s="48">
        <f>D207</f>
        <v>18000</v>
      </c>
      <c r="E206" s="48">
        <v>15000</v>
      </c>
      <c r="F206" s="48">
        <f>E206</f>
        <v>15000</v>
      </c>
    </row>
    <row r="207" spans="1:9" ht="12.75" customHeight="1" x14ac:dyDescent="0.2">
      <c r="A207" s="6"/>
      <c r="B207" s="41">
        <v>321</v>
      </c>
      <c r="C207" s="32" t="s">
        <v>29</v>
      </c>
      <c r="D207" s="57">
        <v>18000</v>
      </c>
      <c r="E207" s="48"/>
      <c r="F207" s="48"/>
    </row>
    <row r="208" spans="1:9" ht="12.75" customHeight="1" x14ac:dyDescent="0.2">
      <c r="A208" s="6"/>
      <c r="B208" s="37"/>
      <c r="C208" s="49"/>
      <c r="D208" s="57"/>
      <c r="E208" s="48"/>
      <c r="F208" s="48"/>
    </row>
    <row r="209" spans="1:6" ht="12.75" customHeight="1" x14ac:dyDescent="0.2">
      <c r="A209" s="6">
        <v>58300</v>
      </c>
      <c r="B209" s="94" t="s">
        <v>126</v>
      </c>
      <c r="C209" s="95"/>
      <c r="D209" s="57"/>
      <c r="E209" s="48"/>
      <c r="F209" s="48"/>
    </row>
    <row r="210" spans="1:6" ht="12.75" customHeight="1" x14ac:dyDescent="0.2">
      <c r="A210" s="6" t="s">
        <v>97</v>
      </c>
      <c r="B210" s="94" t="s">
        <v>117</v>
      </c>
      <c r="C210" s="95"/>
      <c r="D210" s="57"/>
      <c r="E210" s="48"/>
      <c r="F210" s="48"/>
    </row>
    <row r="211" spans="1:6" ht="12.75" customHeight="1" x14ac:dyDescent="0.2">
      <c r="A211" s="6"/>
      <c r="B211" s="42">
        <v>3</v>
      </c>
      <c r="C211" s="2" t="s">
        <v>15</v>
      </c>
      <c r="D211" s="48">
        <f>D212+D240</f>
        <v>0</v>
      </c>
      <c r="E211" s="48"/>
      <c r="F211" s="48"/>
    </row>
    <row r="212" spans="1:6" ht="12.75" customHeight="1" x14ac:dyDescent="0.2">
      <c r="A212" s="6"/>
      <c r="B212" s="42">
        <v>32</v>
      </c>
      <c r="C212" s="43" t="s">
        <v>16</v>
      </c>
      <c r="D212" s="48">
        <f>D213+D239</f>
        <v>0</v>
      </c>
      <c r="E212" s="48"/>
      <c r="F212" s="48">
        <f>E212</f>
        <v>0</v>
      </c>
    </row>
    <row r="213" spans="1:6" ht="12.75" customHeight="1" x14ac:dyDescent="0.2">
      <c r="A213" s="6"/>
      <c r="B213" s="37">
        <v>323</v>
      </c>
      <c r="C213" s="49" t="s">
        <v>35</v>
      </c>
      <c r="D213" s="61">
        <v>0</v>
      </c>
      <c r="E213" s="48"/>
      <c r="F213" s="48"/>
    </row>
    <row r="214" spans="1:6" ht="12.75" customHeight="1" x14ac:dyDescent="0.2">
      <c r="A214" s="6"/>
      <c r="B214" s="37"/>
      <c r="C214" s="49"/>
      <c r="D214" s="57"/>
      <c r="E214" s="48"/>
      <c r="F214" s="48"/>
    </row>
    <row r="215" spans="1:6" ht="12.75" customHeight="1" x14ac:dyDescent="0.2">
      <c r="A215" s="6">
        <v>58300</v>
      </c>
      <c r="B215" s="94" t="s">
        <v>126</v>
      </c>
      <c r="C215" s="95"/>
      <c r="D215" s="57"/>
      <c r="E215" s="48"/>
      <c r="F215" s="48"/>
    </row>
    <row r="216" spans="1:6" ht="12.75" customHeight="1" x14ac:dyDescent="0.2">
      <c r="A216" s="6" t="s">
        <v>128</v>
      </c>
      <c r="B216" s="94" t="s">
        <v>129</v>
      </c>
      <c r="C216" s="95"/>
      <c r="D216" s="57"/>
      <c r="E216" s="48"/>
      <c r="F216" s="48"/>
    </row>
    <row r="217" spans="1:6" ht="12.75" customHeight="1" x14ac:dyDescent="0.2">
      <c r="A217" s="6"/>
      <c r="B217" s="42">
        <v>3</v>
      </c>
      <c r="C217" s="2" t="s">
        <v>15</v>
      </c>
      <c r="D217" s="48">
        <f>D218</f>
        <v>0</v>
      </c>
      <c r="E217" s="48"/>
      <c r="F217" s="48"/>
    </row>
    <row r="218" spans="1:6" ht="12.75" customHeight="1" x14ac:dyDescent="0.2">
      <c r="A218" s="6"/>
      <c r="B218" s="42">
        <v>32</v>
      </c>
      <c r="C218" s="43" t="s">
        <v>16</v>
      </c>
      <c r="D218" s="48">
        <f>D219</f>
        <v>0</v>
      </c>
      <c r="E218" s="48"/>
      <c r="F218" s="48"/>
    </row>
    <row r="219" spans="1:6" ht="12.75" customHeight="1" x14ac:dyDescent="0.2">
      <c r="A219" s="6"/>
      <c r="B219" s="37">
        <v>323</v>
      </c>
      <c r="C219" s="49" t="s">
        <v>35</v>
      </c>
      <c r="D219" s="57">
        <v>0</v>
      </c>
      <c r="E219" s="48"/>
      <c r="F219" s="48"/>
    </row>
    <row r="220" spans="1:6" ht="12.75" customHeight="1" x14ac:dyDescent="0.2">
      <c r="A220" s="6"/>
      <c r="B220" s="37"/>
      <c r="C220" s="49"/>
      <c r="D220" s="57"/>
      <c r="E220" s="48"/>
      <c r="F220" s="48"/>
    </row>
    <row r="221" spans="1:6" ht="12.75" customHeight="1" x14ac:dyDescent="0.2">
      <c r="A221" s="6">
        <v>58300</v>
      </c>
      <c r="B221" s="94" t="s">
        <v>126</v>
      </c>
      <c r="C221" s="95"/>
      <c r="D221" s="57"/>
      <c r="E221" s="48"/>
      <c r="F221" s="48"/>
    </row>
    <row r="222" spans="1:6" ht="12.75" customHeight="1" x14ac:dyDescent="0.2">
      <c r="A222" s="6" t="s">
        <v>135</v>
      </c>
      <c r="B222" s="94" t="s">
        <v>136</v>
      </c>
      <c r="C222" s="95"/>
      <c r="D222" s="57"/>
      <c r="E222" s="48"/>
      <c r="F222" s="48"/>
    </row>
    <row r="223" spans="1:6" ht="12.75" customHeight="1" x14ac:dyDescent="0.2">
      <c r="A223" s="6"/>
      <c r="B223" s="42">
        <v>3</v>
      </c>
      <c r="C223" s="2" t="s">
        <v>15</v>
      </c>
      <c r="D223" s="48">
        <f>D224</f>
        <v>0</v>
      </c>
      <c r="E223" s="48"/>
      <c r="F223" s="48"/>
    </row>
    <row r="224" spans="1:6" ht="12.75" customHeight="1" x14ac:dyDescent="0.2">
      <c r="A224" s="6"/>
      <c r="B224" s="42">
        <v>32</v>
      </c>
      <c r="C224" s="43" t="s">
        <v>16</v>
      </c>
      <c r="D224" s="48">
        <f>D225</f>
        <v>0</v>
      </c>
      <c r="E224" s="48"/>
      <c r="F224" s="48"/>
    </row>
    <row r="225" spans="1:6" ht="12.75" customHeight="1" x14ac:dyDescent="0.2">
      <c r="A225" s="6"/>
      <c r="B225" s="37">
        <v>323</v>
      </c>
      <c r="C225" s="49" t="s">
        <v>35</v>
      </c>
      <c r="D225" s="61">
        <v>0</v>
      </c>
      <c r="E225" s="48"/>
      <c r="F225" s="48"/>
    </row>
    <row r="226" spans="1:6" ht="12.75" customHeight="1" x14ac:dyDescent="0.2">
      <c r="A226" s="6"/>
      <c r="B226" s="37"/>
      <c r="C226" s="49"/>
      <c r="D226" s="57"/>
      <c r="E226" s="48"/>
      <c r="F226" s="48"/>
    </row>
    <row r="227" spans="1:6" ht="12.75" customHeight="1" x14ac:dyDescent="0.2">
      <c r="A227" s="6">
        <v>48006</v>
      </c>
      <c r="B227" s="94" t="s">
        <v>137</v>
      </c>
      <c r="C227" s="95"/>
      <c r="D227" s="57"/>
      <c r="E227" s="48"/>
      <c r="F227" s="48"/>
    </row>
    <row r="228" spans="1:6" ht="12.75" customHeight="1" x14ac:dyDescent="0.2">
      <c r="A228" s="6" t="s">
        <v>128</v>
      </c>
      <c r="B228" s="94" t="s">
        <v>129</v>
      </c>
      <c r="C228" s="95"/>
      <c r="D228" s="57"/>
      <c r="E228" s="48"/>
      <c r="F228" s="48"/>
    </row>
    <row r="229" spans="1:6" ht="12.75" customHeight="1" x14ac:dyDescent="0.2">
      <c r="A229" s="6"/>
      <c r="B229" s="42">
        <v>4</v>
      </c>
      <c r="C229" s="43" t="s">
        <v>21</v>
      </c>
      <c r="D229" s="48">
        <f>D230</f>
        <v>0</v>
      </c>
      <c r="E229" s="48"/>
      <c r="F229" s="48"/>
    </row>
    <row r="230" spans="1:6" ht="12.75" customHeight="1" x14ac:dyDescent="0.2">
      <c r="A230" s="6"/>
      <c r="B230" s="42">
        <v>42</v>
      </c>
      <c r="C230" s="54" t="s">
        <v>39</v>
      </c>
      <c r="D230" s="48">
        <f>D231</f>
        <v>0</v>
      </c>
      <c r="E230" s="48"/>
      <c r="F230" s="48"/>
    </row>
    <row r="231" spans="1:6" ht="12.75" customHeight="1" x14ac:dyDescent="0.2">
      <c r="A231" s="6"/>
      <c r="B231" s="41">
        <v>422</v>
      </c>
      <c r="C231" s="32" t="s">
        <v>40</v>
      </c>
      <c r="D231" s="57">
        <v>0</v>
      </c>
      <c r="E231" s="48"/>
      <c r="F231" s="48"/>
    </row>
    <row r="232" spans="1:6" ht="12.75" customHeight="1" x14ac:dyDescent="0.2">
      <c r="A232" s="6"/>
      <c r="B232" s="37"/>
      <c r="C232" s="49"/>
      <c r="D232" s="57"/>
      <c r="E232" s="48"/>
      <c r="F232" s="48"/>
    </row>
    <row r="233" spans="1:6" ht="12.75" customHeight="1" x14ac:dyDescent="0.2">
      <c r="A233" s="6">
        <v>58300</v>
      </c>
      <c r="B233" s="94" t="s">
        <v>126</v>
      </c>
      <c r="C233" s="95"/>
      <c r="D233" s="57"/>
      <c r="E233" s="48"/>
      <c r="F233" s="48"/>
    </row>
    <row r="234" spans="1:6" ht="12.75" customHeight="1" x14ac:dyDescent="0.2">
      <c r="A234" s="6" t="s">
        <v>128</v>
      </c>
      <c r="B234" s="94" t="s">
        <v>129</v>
      </c>
      <c r="C234" s="95"/>
      <c r="D234" s="57"/>
      <c r="E234" s="48"/>
      <c r="F234" s="48"/>
    </row>
    <row r="235" spans="1:6" ht="12.75" customHeight="1" x14ac:dyDescent="0.2">
      <c r="A235" s="6"/>
      <c r="B235" s="42">
        <v>4</v>
      </c>
      <c r="C235" s="43" t="s">
        <v>21</v>
      </c>
      <c r="D235" s="48">
        <f>D236</f>
        <v>0</v>
      </c>
      <c r="E235" s="48"/>
      <c r="F235" s="48"/>
    </row>
    <row r="236" spans="1:6" ht="12.75" customHeight="1" x14ac:dyDescent="0.2">
      <c r="A236" s="6"/>
      <c r="B236" s="42">
        <v>42</v>
      </c>
      <c r="C236" s="54" t="s">
        <v>39</v>
      </c>
      <c r="D236" s="48">
        <f>D237</f>
        <v>0</v>
      </c>
      <c r="E236" s="48"/>
      <c r="F236" s="48"/>
    </row>
    <row r="237" spans="1:6" ht="12.75" customHeight="1" x14ac:dyDescent="0.2">
      <c r="A237" s="6"/>
      <c r="B237" s="41">
        <v>422</v>
      </c>
      <c r="C237" s="32" t="s">
        <v>40</v>
      </c>
      <c r="D237" s="57">
        <v>0</v>
      </c>
      <c r="E237" s="48"/>
      <c r="F237" s="48"/>
    </row>
    <row r="238" spans="1:6" ht="12.75" customHeight="1" x14ac:dyDescent="0.2">
      <c r="A238" s="6"/>
      <c r="B238" s="37"/>
      <c r="C238" s="49"/>
      <c r="D238" s="57"/>
      <c r="E238" s="48"/>
      <c r="F238" s="48"/>
    </row>
    <row r="239" spans="1:6" ht="12.75" customHeight="1" x14ac:dyDescent="0.2">
      <c r="A239" s="4">
        <v>32300</v>
      </c>
      <c r="B239" s="94" t="s">
        <v>66</v>
      </c>
      <c r="C239" s="95"/>
      <c r="D239" s="57"/>
      <c r="E239" s="48"/>
      <c r="F239" s="48"/>
    </row>
    <row r="240" spans="1:6" ht="12.75" customHeight="1" x14ac:dyDescent="0.2">
      <c r="A240" s="6" t="s">
        <v>99</v>
      </c>
      <c r="B240" s="94" t="s">
        <v>118</v>
      </c>
      <c r="C240" s="95"/>
      <c r="D240" s="57"/>
      <c r="E240" s="48"/>
      <c r="F240" s="48"/>
    </row>
    <row r="241" spans="1:6" ht="12.75" customHeight="1" x14ac:dyDescent="0.2">
      <c r="A241" s="6"/>
      <c r="B241" s="42">
        <v>3</v>
      </c>
      <c r="C241" s="2" t="s">
        <v>15</v>
      </c>
      <c r="D241" s="48">
        <f>D242</f>
        <v>50000</v>
      </c>
      <c r="E241" s="48">
        <f>E242</f>
        <v>50000</v>
      </c>
      <c r="F241" s="48">
        <f>F242</f>
        <v>50000</v>
      </c>
    </row>
    <row r="242" spans="1:6" ht="12.75" customHeight="1" x14ac:dyDescent="0.2">
      <c r="A242" s="6"/>
      <c r="B242" s="42">
        <v>32</v>
      </c>
      <c r="C242" s="2" t="s">
        <v>41</v>
      </c>
      <c r="D242" s="48">
        <f>SUM(D243:D246)</f>
        <v>50000</v>
      </c>
      <c r="E242" s="48">
        <v>50000</v>
      </c>
      <c r="F242" s="48">
        <f>E242</f>
        <v>50000</v>
      </c>
    </row>
    <row r="243" spans="1:6" ht="12.75" customHeight="1" x14ac:dyDescent="0.2">
      <c r="A243" s="6"/>
      <c r="B243" s="41">
        <v>321</v>
      </c>
      <c r="C243" s="32" t="s">
        <v>34</v>
      </c>
      <c r="D243" s="57">
        <v>13210</v>
      </c>
      <c r="E243" s="48"/>
      <c r="F243" s="48"/>
    </row>
    <row r="244" spans="1:6" ht="12.75" customHeight="1" x14ac:dyDescent="0.2">
      <c r="A244" s="6"/>
      <c r="B244" s="41">
        <v>322</v>
      </c>
      <c r="C244" s="46" t="s">
        <v>18</v>
      </c>
      <c r="D244" s="57">
        <v>20500</v>
      </c>
      <c r="E244" s="48"/>
      <c r="F244" s="48"/>
    </row>
    <row r="245" spans="1:6" ht="12.75" customHeight="1" x14ac:dyDescent="0.2">
      <c r="A245" s="6"/>
      <c r="B245" s="41">
        <v>323</v>
      </c>
      <c r="C245" s="46" t="s">
        <v>35</v>
      </c>
      <c r="D245" s="57">
        <v>14790</v>
      </c>
      <c r="E245" s="48"/>
      <c r="F245" s="48"/>
    </row>
    <row r="246" spans="1:6" ht="12.75" customHeight="1" x14ac:dyDescent="0.2">
      <c r="A246" s="6"/>
      <c r="B246" s="27">
        <v>329</v>
      </c>
      <c r="C246" s="28" t="s">
        <v>13</v>
      </c>
      <c r="D246" s="57">
        <v>1500</v>
      </c>
      <c r="E246" s="48"/>
      <c r="F246" s="48"/>
    </row>
    <row r="247" spans="1:6" ht="12.75" customHeight="1" x14ac:dyDescent="0.2">
      <c r="A247" s="6"/>
      <c r="B247" s="27"/>
      <c r="C247" s="28"/>
      <c r="D247" s="57"/>
      <c r="E247" s="48"/>
      <c r="F247" s="48"/>
    </row>
    <row r="248" spans="1:6" ht="12.75" customHeight="1" x14ac:dyDescent="0.2">
      <c r="A248" s="8" t="s">
        <v>104</v>
      </c>
      <c r="B248" s="92" t="s">
        <v>147</v>
      </c>
      <c r="C248" s="93"/>
      <c r="D248" s="57"/>
      <c r="E248" s="48"/>
      <c r="F248" s="48"/>
    </row>
    <row r="249" spans="1:6" ht="12.75" customHeight="1" x14ac:dyDescent="0.2">
      <c r="A249" s="6" t="s">
        <v>144</v>
      </c>
      <c r="B249" s="94" t="s">
        <v>145</v>
      </c>
      <c r="C249" s="95"/>
      <c r="D249" s="57"/>
      <c r="E249" s="48"/>
      <c r="F249" s="48"/>
    </row>
    <row r="250" spans="1:6" ht="12.75" customHeight="1" x14ac:dyDescent="0.2">
      <c r="A250" s="6"/>
      <c r="B250" s="42">
        <v>3</v>
      </c>
      <c r="C250" s="2" t="s">
        <v>15</v>
      </c>
      <c r="D250" s="48">
        <f t="shared" ref="D250" si="0">D251</f>
        <v>7000</v>
      </c>
      <c r="E250" s="48">
        <f>E251</f>
        <v>7000</v>
      </c>
      <c r="F250" s="48">
        <f>F251</f>
        <v>7000</v>
      </c>
    </row>
    <row r="251" spans="1:6" ht="12.75" customHeight="1" x14ac:dyDescent="0.2">
      <c r="A251" s="6"/>
      <c r="B251" s="11">
        <v>37</v>
      </c>
      <c r="C251" s="2" t="s">
        <v>98</v>
      </c>
      <c r="D251" s="48">
        <f>D252</f>
        <v>7000</v>
      </c>
      <c r="E251" s="48">
        <v>7000</v>
      </c>
      <c r="F251" s="48">
        <f>E251</f>
        <v>7000</v>
      </c>
    </row>
    <row r="252" spans="1:6" ht="12.75" customHeight="1" x14ac:dyDescent="0.2">
      <c r="A252" s="6"/>
      <c r="B252" s="27">
        <v>372</v>
      </c>
      <c r="C252" s="46" t="s">
        <v>37</v>
      </c>
      <c r="D252" s="57">
        <v>7000</v>
      </c>
      <c r="E252" s="48"/>
      <c r="F252" s="48"/>
    </row>
    <row r="253" spans="1:6" ht="12.75" customHeight="1" x14ac:dyDescent="0.2">
      <c r="A253" s="6"/>
      <c r="B253" s="42">
        <v>4</v>
      </c>
      <c r="C253" s="43" t="s">
        <v>21</v>
      </c>
      <c r="D253" s="48">
        <f t="shared" ref="D253" si="1">D254</f>
        <v>53000</v>
      </c>
      <c r="E253" s="48">
        <f>E254</f>
        <v>53000</v>
      </c>
      <c r="F253" s="48">
        <f>F254</f>
        <v>53000</v>
      </c>
    </row>
    <row r="254" spans="1:6" ht="12.75" customHeight="1" x14ac:dyDescent="0.2">
      <c r="A254" s="6"/>
      <c r="B254" s="42">
        <v>42</v>
      </c>
      <c r="C254" s="54" t="s">
        <v>39</v>
      </c>
      <c r="D254" s="48">
        <f>D255+D256</f>
        <v>53000</v>
      </c>
      <c r="E254" s="48">
        <v>53000</v>
      </c>
      <c r="F254" s="48">
        <f>E254</f>
        <v>53000</v>
      </c>
    </row>
    <row r="255" spans="1:6" ht="12.75" customHeight="1" x14ac:dyDescent="0.2">
      <c r="A255" s="6"/>
      <c r="B255" s="41">
        <v>422</v>
      </c>
      <c r="C255" s="32" t="s">
        <v>40</v>
      </c>
      <c r="D255" s="57">
        <v>53000</v>
      </c>
      <c r="E255" s="48"/>
      <c r="F255" s="48"/>
    </row>
    <row r="256" spans="1:6" ht="12.75" customHeight="1" x14ac:dyDescent="0.2">
      <c r="A256" s="6"/>
      <c r="B256" s="37"/>
      <c r="C256" s="49"/>
      <c r="D256" s="57"/>
      <c r="E256" s="48"/>
      <c r="F256" s="48"/>
    </row>
    <row r="257" spans="1:6" ht="12.75" customHeight="1" x14ac:dyDescent="0.2">
      <c r="A257" s="6"/>
      <c r="B257" s="37"/>
      <c r="C257" s="14" t="s">
        <v>60</v>
      </c>
      <c r="D257" s="57"/>
      <c r="E257" s="48"/>
      <c r="F257" s="48"/>
    </row>
    <row r="258" spans="1:6" ht="12.75" customHeight="1" x14ac:dyDescent="0.2">
      <c r="A258" s="4">
        <v>47300</v>
      </c>
      <c r="B258" s="94" t="s">
        <v>105</v>
      </c>
      <c r="C258" s="95"/>
      <c r="D258" s="57"/>
      <c r="E258" s="48"/>
      <c r="F258" s="48"/>
    </row>
    <row r="259" spans="1:6" ht="12.75" customHeight="1" x14ac:dyDescent="0.2">
      <c r="A259" s="6" t="s">
        <v>52</v>
      </c>
      <c r="B259" s="94" t="s">
        <v>119</v>
      </c>
      <c r="C259" s="95"/>
      <c r="D259" s="48"/>
      <c r="E259" s="48"/>
      <c r="F259" s="48"/>
    </row>
    <row r="260" spans="1:6" ht="12.75" customHeight="1" x14ac:dyDescent="0.2">
      <c r="A260" s="6"/>
      <c r="B260" s="42">
        <v>3</v>
      </c>
      <c r="C260" s="2" t="s">
        <v>15</v>
      </c>
      <c r="D260" s="48">
        <f t="shared" ref="D260:F260" si="2">D261</f>
        <v>158000</v>
      </c>
      <c r="E260" s="48">
        <f t="shared" si="2"/>
        <v>158000</v>
      </c>
      <c r="F260" s="48">
        <f t="shared" si="2"/>
        <v>158000</v>
      </c>
    </row>
    <row r="261" spans="1:6" ht="12.75" customHeight="1" x14ac:dyDescent="0.2">
      <c r="A261" s="6"/>
      <c r="B261" s="42">
        <v>32</v>
      </c>
      <c r="C261" s="2" t="s">
        <v>41</v>
      </c>
      <c r="D261" s="48">
        <f>D262+D263</f>
        <v>158000</v>
      </c>
      <c r="E261" s="48">
        <v>158000</v>
      </c>
      <c r="F261" s="48">
        <f>E261</f>
        <v>158000</v>
      </c>
    </row>
    <row r="262" spans="1:6" ht="12.75" customHeight="1" x14ac:dyDescent="0.2">
      <c r="A262" s="6"/>
      <c r="B262" s="41">
        <v>322</v>
      </c>
      <c r="C262" s="46" t="s">
        <v>18</v>
      </c>
      <c r="D262" s="57">
        <v>151500</v>
      </c>
      <c r="E262" s="48"/>
      <c r="F262" s="48"/>
    </row>
    <row r="263" spans="1:6" ht="12.75" customHeight="1" x14ac:dyDescent="0.2">
      <c r="A263" s="6"/>
      <c r="B263" s="41">
        <v>323</v>
      </c>
      <c r="C263" s="46" t="s">
        <v>35</v>
      </c>
      <c r="D263" s="57">
        <v>6500</v>
      </c>
      <c r="E263" s="48"/>
      <c r="F263" s="48"/>
    </row>
    <row r="264" spans="1:6" ht="12.75" customHeight="1" x14ac:dyDescent="0.2">
      <c r="A264" s="6"/>
      <c r="B264" s="37"/>
      <c r="C264" s="49"/>
      <c r="D264" s="57"/>
      <c r="E264" s="48"/>
      <c r="F264" s="48"/>
    </row>
    <row r="265" spans="1:6" ht="12.75" customHeight="1" x14ac:dyDescent="0.2">
      <c r="A265" s="6"/>
      <c r="B265" s="37"/>
      <c r="C265" s="14" t="s">
        <v>111</v>
      </c>
      <c r="D265" s="57"/>
      <c r="E265" s="48"/>
      <c r="F265" s="48"/>
    </row>
    <row r="266" spans="1:6" ht="12.75" customHeight="1" x14ac:dyDescent="0.2">
      <c r="A266" s="4">
        <v>63000</v>
      </c>
      <c r="B266" s="94" t="s">
        <v>130</v>
      </c>
      <c r="C266" s="95"/>
      <c r="D266" s="57"/>
      <c r="E266" s="48"/>
      <c r="F266" s="48"/>
    </row>
    <row r="267" spans="1:6" ht="12.75" customHeight="1" x14ac:dyDescent="0.2">
      <c r="A267" s="6" t="s">
        <v>131</v>
      </c>
      <c r="B267" s="94" t="s">
        <v>132</v>
      </c>
      <c r="C267" s="95"/>
      <c r="D267" s="57"/>
      <c r="E267" s="48"/>
      <c r="F267" s="48"/>
    </row>
    <row r="268" spans="1:6" ht="12.75" customHeight="1" x14ac:dyDescent="0.2">
      <c r="A268" s="6"/>
      <c r="B268" s="42">
        <v>3</v>
      </c>
      <c r="C268" s="2" t="s">
        <v>15</v>
      </c>
      <c r="D268" s="48">
        <f>D269</f>
        <v>10098</v>
      </c>
      <c r="E268" s="48">
        <f>E269</f>
        <v>10098</v>
      </c>
      <c r="F268" s="48">
        <f>E268</f>
        <v>10098</v>
      </c>
    </row>
    <row r="269" spans="1:6" ht="12.75" customHeight="1" x14ac:dyDescent="0.2">
      <c r="A269" s="6"/>
      <c r="B269" s="42">
        <v>32</v>
      </c>
      <c r="C269" s="2" t="s">
        <v>41</v>
      </c>
      <c r="D269" s="48">
        <f>D270+D271</f>
        <v>10098</v>
      </c>
      <c r="E269" s="48">
        <v>10098</v>
      </c>
      <c r="F269" s="48">
        <f>E269</f>
        <v>10098</v>
      </c>
    </row>
    <row r="270" spans="1:6" ht="12.75" customHeight="1" x14ac:dyDescent="0.2">
      <c r="A270" s="6"/>
      <c r="B270" s="41">
        <v>322</v>
      </c>
      <c r="C270" s="46" t="s">
        <v>18</v>
      </c>
      <c r="D270" s="57">
        <v>10098</v>
      </c>
      <c r="E270" s="48"/>
      <c r="F270" s="48"/>
    </row>
    <row r="271" spans="1:6" ht="12.75" customHeight="1" x14ac:dyDescent="0.2">
      <c r="A271" s="6"/>
      <c r="B271" s="37"/>
      <c r="C271" s="49"/>
      <c r="D271" s="57"/>
      <c r="E271" s="48"/>
      <c r="F271" s="48"/>
    </row>
    <row r="272" spans="1:6" ht="12.75" customHeight="1" x14ac:dyDescent="0.2">
      <c r="A272" s="6"/>
      <c r="B272" s="37"/>
      <c r="C272" s="14" t="s">
        <v>111</v>
      </c>
      <c r="D272" s="57"/>
      <c r="E272" s="48"/>
      <c r="F272" s="48"/>
    </row>
    <row r="273" spans="1:6" ht="12.75" customHeight="1" x14ac:dyDescent="0.2">
      <c r="A273" s="4">
        <v>58300</v>
      </c>
      <c r="B273" s="94" t="s">
        <v>125</v>
      </c>
      <c r="C273" s="95"/>
      <c r="D273" s="57"/>
      <c r="E273" s="48"/>
      <c r="F273" s="48"/>
    </row>
    <row r="274" spans="1:6" ht="12.75" customHeight="1" x14ac:dyDescent="0.2">
      <c r="A274" s="6" t="s">
        <v>123</v>
      </c>
      <c r="B274" s="94" t="s">
        <v>124</v>
      </c>
      <c r="C274" s="95"/>
      <c r="D274" s="48"/>
      <c r="E274" s="48"/>
      <c r="F274" s="48"/>
    </row>
    <row r="275" spans="1:6" ht="12.75" customHeight="1" x14ac:dyDescent="0.2">
      <c r="A275" s="6"/>
      <c r="B275" s="42">
        <v>3</v>
      </c>
      <c r="C275" s="2" t="s">
        <v>15</v>
      </c>
      <c r="D275" s="48">
        <f>D276</f>
        <v>3006.43</v>
      </c>
      <c r="E275" s="48">
        <v>3006.43</v>
      </c>
      <c r="F275" s="48">
        <f>E275</f>
        <v>3006.43</v>
      </c>
    </row>
    <row r="276" spans="1:6" ht="12.75" customHeight="1" x14ac:dyDescent="0.2">
      <c r="A276" s="6"/>
      <c r="B276" s="42">
        <v>32</v>
      </c>
      <c r="C276" s="2" t="s">
        <v>41</v>
      </c>
      <c r="D276" s="48">
        <f>D277</f>
        <v>3006.43</v>
      </c>
      <c r="E276" s="48">
        <v>3006.43</v>
      </c>
      <c r="F276" s="48">
        <v>3006.43</v>
      </c>
    </row>
    <row r="277" spans="1:6" ht="12.75" customHeight="1" x14ac:dyDescent="0.2">
      <c r="A277" s="6"/>
      <c r="B277" s="41">
        <v>322</v>
      </c>
      <c r="C277" s="46" t="s">
        <v>18</v>
      </c>
      <c r="D277" s="57">
        <v>3006.43</v>
      </c>
      <c r="E277" s="48"/>
      <c r="F277" s="48"/>
    </row>
    <row r="278" spans="1:6" ht="12.75" customHeight="1" x14ac:dyDescent="0.2">
      <c r="A278" s="6"/>
      <c r="B278" s="37"/>
      <c r="C278" s="49"/>
      <c r="D278" s="61"/>
      <c r="E278" s="48"/>
      <c r="F278" s="48"/>
    </row>
    <row r="279" spans="1:6" ht="12.75" customHeight="1" x14ac:dyDescent="0.2">
      <c r="A279" s="4">
        <v>53060</v>
      </c>
      <c r="B279" s="94" t="s">
        <v>148</v>
      </c>
      <c r="C279" s="95"/>
      <c r="D279" s="61"/>
      <c r="E279" s="48"/>
      <c r="F279" s="48"/>
    </row>
    <row r="280" spans="1:6" ht="12.75" customHeight="1" x14ac:dyDescent="0.2">
      <c r="A280" s="6" t="s">
        <v>149</v>
      </c>
      <c r="B280" s="94" t="s">
        <v>150</v>
      </c>
      <c r="C280" s="95"/>
      <c r="D280" s="61"/>
      <c r="E280" s="48"/>
      <c r="F280" s="48"/>
    </row>
    <row r="281" spans="1:6" ht="12.75" customHeight="1" x14ac:dyDescent="0.2">
      <c r="A281" s="6"/>
      <c r="B281" s="42">
        <v>3</v>
      </c>
      <c r="C281" s="2" t="s">
        <v>15</v>
      </c>
      <c r="D281" s="48">
        <f>D282</f>
        <v>0</v>
      </c>
      <c r="E281" s="48"/>
      <c r="F281" s="48"/>
    </row>
    <row r="282" spans="1:6" ht="12.75" customHeight="1" x14ac:dyDescent="0.2">
      <c r="A282" s="6"/>
      <c r="B282" s="11">
        <v>37</v>
      </c>
      <c r="C282" s="2" t="s">
        <v>98</v>
      </c>
      <c r="D282" s="48">
        <f>D283</f>
        <v>0</v>
      </c>
      <c r="E282" s="48"/>
      <c r="F282" s="48"/>
    </row>
    <row r="283" spans="1:6" ht="12.75" customHeight="1" x14ac:dyDescent="0.2">
      <c r="A283" s="6"/>
      <c r="B283" s="27">
        <v>372</v>
      </c>
      <c r="C283" s="46" t="s">
        <v>37</v>
      </c>
      <c r="D283" s="61">
        <v>0</v>
      </c>
      <c r="E283" s="48"/>
      <c r="F283" s="48"/>
    </row>
    <row r="284" spans="1:6" ht="12.75" customHeight="1" x14ac:dyDescent="0.2">
      <c r="A284" s="6"/>
      <c r="B284" s="27"/>
      <c r="C284" s="49"/>
      <c r="D284" s="61"/>
      <c r="E284" s="48"/>
      <c r="F284" s="48"/>
    </row>
    <row r="285" spans="1:6" ht="12.75" customHeight="1" x14ac:dyDescent="0.2">
      <c r="A285" s="4">
        <v>32300</v>
      </c>
      <c r="B285" s="94" t="s">
        <v>66</v>
      </c>
      <c r="C285" s="95"/>
      <c r="D285" s="57"/>
      <c r="E285" s="48"/>
      <c r="F285" s="48"/>
    </row>
    <row r="286" spans="1:6" ht="12.75" customHeight="1" x14ac:dyDescent="0.2">
      <c r="A286" s="6"/>
      <c r="B286" s="94" t="s">
        <v>120</v>
      </c>
      <c r="C286" s="95"/>
      <c r="D286" s="48"/>
      <c r="E286" s="48"/>
      <c r="F286" s="48"/>
    </row>
    <row r="287" spans="1:6" ht="12.75" customHeight="1" x14ac:dyDescent="0.2">
      <c r="A287" s="6"/>
      <c r="B287" s="42">
        <v>4</v>
      </c>
      <c r="C287" s="43" t="s">
        <v>21</v>
      </c>
      <c r="D287" s="48">
        <f>D288</f>
        <v>19000</v>
      </c>
      <c r="E287" s="48">
        <f>E288</f>
        <v>19000</v>
      </c>
      <c r="F287" s="48">
        <f>F288</f>
        <v>19000</v>
      </c>
    </row>
    <row r="288" spans="1:6" ht="12.75" customHeight="1" x14ac:dyDescent="0.2">
      <c r="A288" s="6"/>
      <c r="B288" s="42">
        <v>42</v>
      </c>
      <c r="C288" s="54" t="s">
        <v>39</v>
      </c>
      <c r="D288" s="48">
        <f>SUM(D289:D290)</f>
        <v>19000</v>
      </c>
      <c r="E288" s="48">
        <v>19000</v>
      </c>
      <c r="F288" s="48">
        <f>E288</f>
        <v>19000</v>
      </c>
    </row>
    <row r="289" spans="1:6" x14ac:dyDescent="0.2">
      <c r="A289" s="6" t="s">
        <v>121</v>
      </c>
      <c r="B289" s="41">
        <v>422</v>
      </c>
      <c r="C289" s="32" t="s">
        <v>40</v>
      </c>
      <c r="D289" s="57">
        <v>15000</v>
      </c>
      <c r="E289" s="48"/>
      <c r="F289" s="48"/>
    </row>
    <row r="290" spans="1:6" ht="13.5" customHeight="1" x14ac:dyDescent="0.2">
      <c r="A290" s="6" t="s">
        <v>122</v>
      </c>
      <c r="B290" s="41">
        <v>424</v>
      </c>
      <c r="C290" s="32" t="s">
        <v>20</v>
      </c>
      <c r="D290" s="57">
        <v>4000</v>
      </c>
      <c r="E290" s="48"/>
      <c r="F290" s="48"/>
    </row>
    <row r="291" spans="1:6" ht="13.5" customHeight="1" x14ac:dyDescent="0.2">
      <c r="A291" s="6"/>
      <c r="B291" s="37"/>
      <c r="C291" s="32"/>
      <c r="D291" s="57"/>
      <c r="E291" s="48"/>
      <c r="F291" s="48"/>
    </row>
    <row r="292" spans="1:6" ht="13.5" customHeight="1" x14ac:dyDescent="0.2">
      <c r="A292" s="4">
        <v>55431</v>
      </c>
      <c r="B292" s="94" t="s">
        <v>140</v>
      </c>
      <c r="C292" s="95"/>
      <c r="D292" s="57"/>
      <c r="E292" s="48"/>
      <c r="F292" s="48"/>
    </row>
    <row r="293" spans="1:6" ht="13.5" customHeight="1" x14ac:dyDescent="0.2">
      <c r="A293" s="6" t="s">
        <v>122</v>
      </c>
      <c r="B293" s="94" t="s">
        <v>141</v>
      </c>
      <c r="C293" s="95"/>
      <c r="D293" s="57"/>
      <c r="E293" s="48"/>
      <c r="F293" s="48"/>
    </row>
    <row r="294" spans="1:6" ht="13.5" customHeight="1" x14ac:dyDescent="0.2">
      <c r="A294" s="6"/>
      <c r="B294" s="42">
        <v>4</v>
      </c>
      <c r="C294" s="43" t="s">
        <v>21</v>
      </c>
      <c r="D294" s="48">
        <f>D295</f>
        <v>10000</v>
      </c>
      <c r="E294" s="48">
        <f>E295</f>
        <v>10000</v>
      </c>
      <c r="F294" s="48">
        <f>F295</f>
        <v>10000</v>
      </c>
    </row>
    <row r="295" spans="1:6" ht="13.5" customHeight="1" x14ac:dyDescent="0.2">
      <c r="A295" s="6"/>
      <c r="B295" s="42">
        <v>42</v>
      </c>
      <c r="C295" s="54" t="s">
        <v>39</v>
      </c>
      <c r="D295" s="48">
        <f>D296</f>
        <v>10000</v>
      </c>
      <c r="E295" s="48">
        <v>10000</v>
      </c>
      <c r="F295" s="48">
        <v>10000</v>
      </c>
    </row>
    <row r="296" spans="1:6" ht="13.5" customHeight="1" x14ac:dyDescent="0.2">
      <c r="A296" s="6"/>
      <c r="B296" s="41">
        <v>424</v>
      </c>
      <c r="C296" s="32" t="s">
        <v>20</v>
      </c>
      <c r="D296" s="57">
        <v>10000</v>
      </c>
      <c r="E296" s="48"/>
      <c r="F296" s="48"/>
    </row>
    <row r="297" spans="1:6" ht="13.5" customHeight="1" x14ac:dyDescent="0.2">
      <c r="A297" s="6"/>
      <c r="B297" s="41"/>
      <c r="C297" s="32"/>
      <c r="D297" s="57"/>
      <c r="E297" s="48"/>
      <c r="F297" s="48"/>
    </row>
    <row r="298" spans="1:6" ht="13.5" customHeight="1" x14ac:dyDescent="0.2">
      <c r="A298" s="4">
        <v>11001</v>
      </c>
      <c r="B298" s="94" t="s">
        <v>152</v>
      </c>
      <c r="C298" s="95"/>
      <c r="D298" s="57"/>
      <c r="E298" s="48"/>
      <c r="F298" s="48"/>
    </row>
    <row r="299" spans="1:6" ht="13.5" customHeight="1" x14ac:dyDescent="0.2">
      <c r="A299" s="6" t="s">
        <v>122</v>
      </c>
      <c r="B299" s="94" t="s">
        <v>141</v>
      </c>
      <c r="C299" s="95"/>
      <c r="D299" s="57"/>
      <c r="E299" s="48"/>
      <c r="F299" s="48"/>
    </row>
    <row r="300" spans="1:6" ht="13.5" customHeight="1" x14ac:dyDescent="0.2">
      <c r="A300" s="6"/>
      <c r="B300" s="42">
        <v>4</v>
      </c>
      <c r="C300" s="43" t="s">
        <v>21</v>
      </c>
      <c r="D300" s="48">
        <f>D301</f>
        <v>0</v>
      </c>
      <c r="E300" s="48"/>
      <c r="F300" s="48"/>
    </row>
    <row r="301" spans="1:6" ht="13.5" customHeight="1" x14ac:dyDescent="0.2">
      <c r="A301" s="6"/>
      <c r="B301" s="42">
        <v>42</v>
      </c>
      <c r="C301" s="54" t="s">
        <v>39</v>
      </c>
      <c r="D301" s="48">
        <f>D302</f>
        <v>0</v>
      </c>
      <c r="E301" s="48"/>
      <c r="F301" s="48"/>
    </row>
    <row r="302" spans="1:6" ht="13.5" customHeight="1" x14ac:dyDescent="0.2">
      <c r="A302" s="6"/>
      <c r="B302" s="41">
        <v>424</v>
      </c>
      <c r="C302" s="32" t="s">
        <v>20</v>
      </c>
      <c r="D302" s="57">
        <v>0</v>
      </c>
      <c r="E302" s="48"/>
      <c r="F302" s="48"/>
    </row>
    <row r="303" spans="1:6" ht="13.5" customHeight="1" x14ac:dyDescent="0.2">
      <c r="A303" s="6"/>
      <c r="B303" s="37"/>
      <c r="C303" s="44"/>
      <c r="D303" s="57"/>
      <c r="E303" s="48"/>
      <c r="F303" s="48"/>
    </row>
    <row r="304" spans="1:6" ht="13.5" customHeight="1" x14ac:dyDescent="0.2">
      <c r="A304" s="4">
        <v>53082</v>
      </c>
      <c r="B304" s="94" t="s">
        <v>153</v>
      </c>
      <c r="C304" s="95"/>
      <c r="D304" s="57"/>
      <c r="E304" s="48"/>
      <c r="F304" s="48"/>
    </row>
    <row r="305" spans="1:6" ht="13.5" customHeight="1" x14ac:dyDescent="0.2">
      <c r="A305" s="6" t="s">
        <v>122</v>
      </c>
      <c r="B305" s="94" t="s">
        <v>141</v>
      </c>
      <c r="C305" s="95"/>
      <c r="D305" s="57"/>
      <c r="E305" s="48"/>
      <c r="F305" s="48"/>
    </row>
    <row r="306" spans="1:6" ht="13.5" customHeight="1" x14ac:dyDescent="0.2">
      <c r="A306" s="6"/>
      <c r="B306" s="42">
        <v>4</v>
      </c>
      <c r="C306" s="43" t="s">
        <v>21</v>
      </c>
      <c r="D306" s="48">
        <f>D307</f>
        <v>2000</v>
      </c>
      <c r="E306" s="48">
        <f>E307</f>
        <v>2000</v>
      </c>
      <c r="F306" s="48">
        <f>F307</f>
        <v>2000</v>
      </c>
    </row>
    <row r="307" spans="1:6" ht="13.5" customHeight="1" x14ac:dyDescent="0.2">
      <c r="A307" s="6"/>
      <c r="B307" s="42">
        <v>42</v>
      </c>
      <c r="C307" s="54" t="s">
        <v>39</v>
      </c>
      <c r="D307" s="48">
        <f>D308</f>
        <v>2000</v>
      </c>
      <c r="E307" s="48">
        <v>2000</v>
      </c>
      <c r="F307" s="48">
        <v>2000</v>
      </c>
    </row>
    <row r="308" spans="1:6" ht="13.5" customHeight="1" x14ac:dyDescent="0.2">
      <c r="A308" s="6"/>
      <c r="B308" s="41">
        <v>424</v>
      </c>
      <c r="C308" s="32" t="s">
        <v>20</v>
      </c>
      <c r="D308" s="57">
        <v>2000</v>
      </c>
      <c r="E308" s="48"/>
      <c r="F308" s="48"/>
    </row>
    <row r="309" spans="1:6" ht="13.5" customHeight="1" x14ac:dyDescent="0.2">
      <c r="A309" s="6"/>
      <c r="B309" s="37"/>
      <c r="C309" s="44"/>
      <c r="D309" s="57"/>
      <c r="E309" s="48"/>
      <c r="F309" s="48"/>
    </row>
    <row r="310" spans="1:6" ht="13.5" customHeight="1" x14ac:dyDescent="0.2">
      <c r="A310" s="8" t="s">
        <v>104</v>
      </c>
      <c r="B310" s="92" t="s">
        <v>146</v>
      </c>
      <c r="C310" s="93"/>
      <c r="D310" s="57"/>
      <c r="E310" s="48"/>
      <c r="F310" s="48"/>
    </row>
    <row r="311" spans="1:6" ht="13.5" customHeight="1" x14ac:dyDescent="0.2">
      <c r="A311" s="6" t="s">
        <v>121</v>
      </c>
      <c r="B311" s="94" t="s">
        <v>120</v>
      </c>
      <c r="C311" s="95"/>
      <c r="D311" s="57"/>
      <c r="E311" s="48"/>
      <c r="F311" s="48"/>
    </row>
    <row r="312" spans="1:6" ht="13.5" customHeight="1" x14ac:dyDescent="0.2">
      <c r="A312" s="6"/>
      <c r="B312" s="42">
        <v>3</v>
      </c>
      <c r="C312" s="2" t="s">
        <v>15</v>
      </c>
      <c r="D312" s="48">
        <f>D313</f>
        <v>5800</v>
      </c>
      <c r="E312" s="48">
        <f>E313</f>
        <v>5800</v>
      </c>
      <c r="F312" s="48">
        <f>F313</f>
        <v>5800</v>
      </c>
    </row>
    <row r="313" spans="1:6" ht="13.5" customHeight="1" x14ac:dyDescent="0.2">
      <c r="A313" s="6"/>
      <c r="B313" s="42">
        <v>32</v>
      </c>
      <c r="C313" s="2" t="s">
        <v>41</v>
      </c>
      <c r="D313" s="48">
        <v>5800</v>
      </c>
      <c r="E313" s="48">
        <v>5800</v>
      </c>
      <c r="F313" s="48">
        <v>5800</v>
      </c>
    </row>
    <row r="314" spans="1:6" ht="13.5" customHeight="1" x14ac:dyDescent="0.2">
      <c r="A314" s="6"/>
      <c r="B314" s="41">
        <v>322</v>
      </c>
      <c r="C314" s="46" t="s">
        <v>18</v>
      </c>
      <c r="D314" s="57">
        <v>5000</v>
      </c>
      <c r="E314" s="48"/>
      <c r="F314" s="48"/>
    </row>
    <row r="315" spans="1:6" ht="13.5" customHeight="1" x14ac:dyDescent="0.2">
      <c r="A315" s="6"/>
      <c r="B315" s="42">
        <v>4</v>
      </c>
      <c r="C315" s="43" t="s">
        <v>21</v>
      </c>
      <c r="D315" s="48">
        <f>D316</f>
        <v>7000</v>
      </c>
      <c r="E315" s="48">
        <f>E316</f>
        <v>7000</v>
      </c>
      <c r="F315" s="48">
        <f>F316</f>
        <v>7000</v>
      </c>
    </row>
    <row r="316" spans="1:6" ht="13.5" customHeight="1" x14ac:dyDescent="0.2">
      <c r="A316" s="6"/>
      <c r="B316" s="42">
        <v>42</v>
      </c>
      <c r="C316" s="54" t="s">
        <v>39</v>
      </c>
      <c r="D316" s="48">
        <f>D317</f>
        <v>7000</v>
      </c>
      <c r="E316" s="48">
        <v>7000</v>
      </c>
      <c r="F316" s="48">
        <v>7000</v>
      </c>
    </row>
    <row r="317" spans="1:6" ht="13.5" customHeight="1" x14ac:dyDescent="0.2">
      <c r="A317" s="6"/>
      <c r="B317" s="41">
        <v>422</v>
      </c>
      <c r="C317" s="32" t="s">
        <v>40</v>
      </c>
      <c r="D317" s="57">
        <v>7000</v>
      </c>
      <c r="E317" s="48"/>
      <c r="F317" s="48"/>
    </row>
    <row r="318" spans="1:6" ht="13.5" customHeight="1" x14ac:dyDescent="0.2">
      <c r="A318" s="6"/>
      <c r="B318" s="41"/>
      <c r="C318" s="32"/>
      <c r="D318" s="61"/>
      <c r="E318" s="48"/>
      <c r="F318" s="48"/>
    </row>
    <row r="319" spans="1:6" x14ac:dyDescent="0.2">
      <c r="A319" s="6"/>
      <c r="B319" s="41"/>
      <c r="C319" s="32"/>
      <c r="D319" s="48"/>
      <c r="E319" s="60"/>
      <c r="F319" s="60"/>
    </row>
    <row r="320" spans="1:6" ht="16.5" customHeight="1" x14ac:dyDescent="0.2">
      <c r="A320" s="6"/>
      <c r="B320" s="41"/>
      <c r="C320" s="43" t="s">
        <v>19</v>
      </c>
      <c r="D320" s="48">
        <f>D66</f>
        <v>4168391.5300000003</v>
      </c>
      <c r="E320" s="48">
        <f>E66</f>
        <v>4452416.5299999993</v>
      </c>
      <c r="F320" s="48">
        <f>F66</f>
        <v>4452416.5299999993</v>
      </c>
    </row>
    <row r="321" spans="1:5" x14ac:dyDescent="0.2">
      <c r="B321" s="96"/>
      <c r="C321" s="96"/>
      <c r="D321" s="96"/>
      <c r="E321" s="96"/>
    </row>
    <row r="322" spans="1:5" ht="20.100000000000001" customHeight="1" x14ac:dyDescent="0.2">
      <c r="B322" s="31"/>
      <c r="C322" s="31"/>
      <c r="D322" s="31"/>
      <c r="E322" s="31"/>
    </row>
    <row r="323" spans="1:5" ht="12.75" customHeight="1" x14ac:dyDescent="0.2">
      <c r="B323" s="31"/>
      <c r="C323" s="31"/>
      <c r="D323" s="31"/>
      <c r="E323" s="31"/>
    </row>
    <row r="324" spans="1:5" ht="15" customHeight="1" x14ac:dyDescent="0.2">
      <c r="B324" s="31"/>
      <c r="C324" s="31"/>
      <c r="D324" s="31"/>
      <c r="E324" s="31"/>
    </row>
    <row r="325" spans="1:5" ht="9.75" hidden="1" customHeight="1" x14ac:dyDescent="0.2">
      <c r="B325" s="31"/>
      <c r="C325" s="31"/>
      <c r="D325" s="31"/>
      <c r="E325" s="31"/>
    </row>
    <row r="326" spans="1:5" x14ac:dyDescent="0.2">
      <c r="A326" s="97" t="s">
        <v>96</v>
      </c>
      <c r="B326" s="97"/>
      <c r="C326" s="97"/>
      <c r="D326" s="97"/>
      <c r="E326" s="97"/>
    </row>
    <row r="327" spans="1:5" x14ac:dyDescent="0.2">
      <c r="A327" s="97"/>
      <c r="B327" s="97"/>
      <c r="C327" s="97"/>
      <c r="D327" s="97"/>
      <c r="E327" s="97"/>
    </row>
    <row r="328" spans="1:5" x14ac:dyDescent="0.2">
      <c r="A328" s="97"/>
      <c r="B328" s="97"/>
      <c r="C328" s="97"/>
      <c r="D328" s="97"/>
      <c r="E328" s="97"/>
    </row>
    <row r="329" spans="1:5" x14ac:dyDescent="0.2">
      <c r="A329" s="97"/>
      <c r="B329" s="97"/>
      <c r="C329" s="97"/>
      <c r="D329" s="97"/>
      <c r="E329" s="97"/>
    </row>
  </sheetData>
  <mergeCells count="60">
    <mergeCell ref="A19:E19"/>
    <mergeCell ref="A1:C1"/>
    <mergeCell ref="A2:C2"/>
    <mergeCell ref="A4:B4"/>
    <mergeCell ref="A5:B5"/>
    <mergeCell ref="B9:E9"/>
    <mergeCell ref="B10:E10"/>
    <mergeCell ref="B12:E12"/>
    <mergeCell ref="B13:E13"/>
    <mergeCell ref="B14:E14"/>
    <mergeCell ref="B15:E15"/>
    <mergeCell ref="B16:F16"/>
    <mergeCell ref="B198:C198"/>
    <mergeCell ref="A35:E35"/>
    <mergeCell ref="B36:E36"/>
    <mergeCell ref="B60:C60"/>
    <mergeCell ref="A62:E62"/>
    <mergeCell ref="B63:E63"/>
    <mergeCell ref="B68:C68"/>
    <mergeCell ref="B69:C69"/>
    <mergeCell ref="B70:C70"/>
    <mergeCell ref="B80:C80"/>
    <mergeCell ref="B81:C81"/>
    <mergeCell ref="B82:C82"/>
    <mergeCell ref="B234:C234"/>
    <mergeCell ref="B199:C199"/>
    <mergeCell ref="B200:C200"/>
    <mergeCell ref="B209:C209"/>
    <mergeCell ref="B210:C210"/>
    <mergeCell ref="B215:C215"/>
    <mergeCell ref="B216:C216"/>
    <mergeCell ref="B221:C221"/>
    <mergeCell ref="B222:C222"/>
    <mergeCell ref="B227:C227"/>
    <mergeCell ref="B228:C228"/>
    <mergeCell ref="B233:C233"/>
    <mergeCell ref="B267:C267"/>
    <mergeCell ref="B304:C304"/>
    <mergeCell ref="B305:C305"/>
    <mergeCell ref="B239:C239"/>
    <mergeCell ref="B240:C240"/>
    <mergeCell ref="B258:C258"/>
    <mergeCell ref="B259:C259"/>
    <mergeCell ref="B266:C266"/>
    <mergeCell ref="B310:C310"/>
    <mergeCell ref="B311:C311"/>
    <mergeCell ref="B321:E321"/>
    <mergeCell ref="A326:E329"/>
    <mergeCell ref="B248:C248"/>
    <mergeCell ref="B249:C249"/>
    <mergeCell ref="B279:C279"/>
    <mergeCell ref="B280:C280"/>
    <mergeCell ref="B298:C298"/>
    <mergeCell ref="B299:C299"/>
    <mergeCell ref="B273:C273"/>
    <mergeCell ref="B274:C274"/>
    <mergeCell ref="B285:C285"/>
    <mergeCell ref="B286:C286"/>
    <mergeCell ref="B292:C292"/>
    <mergeCell ref="B293:C293"/>
  </mergeCells>
  <conditionalFormatting sqref="F321:IT65623 IV193:IV196 F9:IT20 F32:IT36 F61:IT63 B131:B134 C130:C134 C260:C278 B221:C226 B135:C188 B104:C104 B106:C106 C102:C103 C105 B120:B123 B114:B118 C107:C123 B86:B93 C86:C95 B97:C100 C63:C67 C69:C78 B63:B78 B79:C79 B6:B7 C21 B22:C34 B36:C61 B124:C128 C199:C220 B198:B220 B227:B247 C229:C247 B319:C320 C256:C258 B256:B278 B191:C197 B285:C291 D32:E34 D36:E36 D61:E61 D63:E63 B330:E65627 B9:E18 D21:IU31 D37:IU60 D64:IU320">
    <cfRule type="cellIs" dxfId="85" priority="22" stopIfTrue="1" operator="equal">
      <formula>0</formula>
    </cfRule>
  </conditionalFormatting>
  <conditionalFormatting sqref="B292:C295">
    <cfRule type="cellIs" dxfId="84" priority="21" stopIfTrue="1" operator="equal">
      <formula>0</formula>
    </cfRule>
  </conditionalFormatting>
  <conditionalFormatting sqref="B296:C297 B318:C318 B303:C303 B309:C309">
    <cfRule type="cellIs" dxfId="83" priority="20" stopIfTrue="1" operator="equal">
      <formula>0</formula>
    </cfRule>
  </conditionalFormatting>
  <conditionalFormatting sqref="B311:C311 B315:C317">
    <cfRule type="cellIs" dxfId="82" priority="19" stopIfTrue="1" operator="equal">
      <formula>0</formula>
    </cfRule>
  </conditionalFormatting>
  <conditionalFormatting sqref="B310:C310">
    <cfRule type="cellIs" dxfId="81" priority="18" stopIfTrue="1" operator="equal">
      <formula>0</formula>
    </cfRule>
  </conditionalFormatting>
  <conditionalFormatting sqref="B249:C249 B253:C255">
    <cfRule type="cellIs" dxfId="80" priority="17" stopIfTrue="1" operator="equal">
      <formula>0</formula>
    </cfRule>
  </conditionalFormatting>
  <conditionalFormatting sqref="B248:C248">
    <cfRule type="cellIs" dxfId="79" priority="16" stopIfTrue="1" operator="equal">
      <formula>0</formula>
    </cfRule>
  </conditionalFormatting>
  <conditionalFormatting sqref="B250:C250">
    <cfRule type="cellIs" dxfId="78" priority="15" stopIfTrue="1" operator="equal">
      <formula>0</formula>
    </cfRule>
  </conditionalFormatting>
  <conditionalFormatting sqref="C251:C252">
    <cfRule type="cellIs" dxfId="77" priority="14" stopIfTrue="1" operator="equal">
      <formula>0</formula>
    </cfRule>
  </conditionalFormatting>
  <conditionalFormatting sqref="B312:C314">
    <cfRule type="cellIs" dxfId="76" priority="13" stopIfTrue="1" operator="equal">
      <formula>0</formula>
    </cfRule>
  </conditionalFormatting>
  <conditionalFormatting sqref="B189:C189">
    <cfRule type="cellIs" dxfId="75" priority="12" stopIfTrue="1" operator="equal">
      <formula>0</formula>
    </cfRule>
  </conditionalFormatting>
  <conditionalFormatting sqref="B190:C190">
    <cfRule type="cellIs" dxfId="74" priority="11" stopIfTrue="1" operator="equal">
      <formula>0</formula>
    </cfRule>
  </conditionalFormatting>
  <conditionalFormatting sqref="B279:C279">
    <cfRule type="cellIs" dxfId="73" priority="10" stopIfTrue="1" operator="equal">
      <formula>0</formula>
    </cfRule>
  </conditionalFormatting>
  <conditionalFormatting sqref="B280:C280">
    <cfRule type="cellIs" dxfId="72" priority="9" stopIfTrue="1" operator="equal">
      <formula>0</formula>
    </cfRule>
  </conditionalFormatting>
  <conditionalFormatting sqref="C282:C284">
    <cfRule type="cellIs" dxfId="71" priority="8" stopIfTrue="1" operator="equal">
      <formula>0</formula>
    </cfRule>
  </conditionalFormatting>
  <conditionalFormatting sqref="B281:C281">
    <cfRule type="cellIs" dxfId="70" priority="7" stopIfTrue="1" operator="equal">
      <formula>0</formula>
    </cfRule>
  </conditionalFormatting>
  <conditionalFormatting sqref="B298:C301">
    <cfRule type="cellIs" dxfId="69" priority="5" stopIfTrue="1" operator="equal">
      <formula>0</formula>
    </cfRule>
  </conditionalFormatting>
  <conditionalFormatting sqref="B302:C302">
    <cfRule type="cellIs" dxfId="68" priority="4" stopIfTrue="1" operator="equal">
      <formula>0</formula>
    </cfRule>
  </conditionalFormatting>
  <conditionalFormatting sqref="B304:C307">
    <cfRule type="cellIs" dxfId="67" priority="2" stopIfTrue="1" operator="equal">
      <formula>0</formula>
    </cfRule>
  </conditionalFormatting>
  <conditionalFormatting sqref="B308:C308">
    <cfRule type="cellIs" dxfId="66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52" fitToHeight="3" orientation="portrait" horizontalDpi="4294967294" r:id="rId1"/>
  <headerFooter alignWithMargins="0">
    <oddFooter>&amp;RStranica &amp;P od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J339"/>
  <sheetViews>
    <sheetView workbookViewId="0">
      <selection activeCell="I10" sqref="I10"/>
    </sheetView>
  </sheetViews>
  <sheetFormatPr defaultColWidth="9.140625" defaultRowHeight="12.75" x14ac:dyDescent="0.2"/>
  <cols>
    <col min="1" max="1" width="11.28515625" style="77" customWidth="1"/>
    <col min="2" max="2" width="12.140625" style="77" customWidth="1"/>
    <col min="3" max="3" width="67.7109375" style="77" customWidth="1"/>
    <col min="4" max="7" width="15.5703125" style="77" customWidth="1"/>
    <col min="8" max="8" width="12.7109375" style="77" bestFit="1" customWidth="1"/>
    <col min="9" max="9" width="14.42578125" style="77" bestFit="1" customWidth="1"/>
    <col min="10" max="16384" width="9.140625" style="77"/>
  </cols>
  <sheetData>
    <row r="1" spans="1:7" ht="15" customHeight="1" x14ac:dyDescent="0.2">
      <c r="A1" s="112" t="s">
        <v>30</v>
      </c>
      <c r="B1" s="112"/>
      <c r="C1" s="112"/>
      <c r="D1" s="76"/>
      <c r="E1" s="76"/>
    </row>
    <row r="2" spans="1:7" ht="15" customHeight="1" x14ac:dyDescent="0.2">
      <c r="A2" s="113" t="s">
        <v>95</v>
      </c>
      <c r="B2" s="113"/>
      <c r="C2" s="113"/>
    </row>
    <row r="3" spans="1:7" ht="9" customHeight="1" x14ac:dyDescent="0.2">
      <c r="B3" s="33"/>
    </row>
    <row r="4" spans="1:7" ht="15" customHeight="1" x14ac:dyDescent="0.2">
      <c r="A4" s="25" t="s">
        <v>142</v>
      </c>
      <c r="B4" s="25"/>
    </row>
    <row r="5" spans="1:7" ht="15" customHeight="1" x14ac:dyDescent="0.2">
      <c r="A5" s="25" t="s">
        <v>165</v>
      </c>
      <c r="B5" s="25"/>
    </row>
    <row r="6" spans="1:7" ht="15" customHeight="1" x14ac:dyDescent="0.2">
      <c r="A6" s="25" t="s">
        <v>68</v>
      </c>
      <c r="B6" s="25" t="s">
        <v>164</v>
      </c>
    </row>
    <row r="7" spans="1:7" ht="15" customHeight="1" x14ac:dyDescent="0.2">
      <c r="B7" s="25"/>
    </row>
    <row r="9" spans="1:7" ht="45.75" customHeight="1" x14ac:dyDescent="0.2">
      <c r="B9" s="116" t="s">
        <v>154</v>
      </c>
      <c r="C9" s="116"/>
      <c r="D9" s="116"/>
      <c r="E9" s="116"/>
      <c r="F9" s="116"/>
    </row>
    <row r="10" spans="1:7" ht="26.25" customHeight="1" x14ac:dyDescent="0.2">
      <c r="B10" s="117" t="s">
        <v>158</v>
      </c>
      <c r="C10" s="117"/>
      <c r="D10" s="117"/>
      <c r="E10" s="117"/>
      <c r="F10" s="117"/>
    </row>
    <row r="11" spans="1:7" ht="26.25" customHeight="1" x14ac:dyDescent="0.2">
      <c r="B11" s="79"/>
      <c r="C11" s="79"/>
      <c r="D11" s="79"/>
      <c r="E11" s="79"/>
      <c r="F11" s="79"/>
    </row>
    <row r="12" spans="1:7" x14ac:dyDescent="0.2">
      <c r="B12" s="112" t="s">
        <v>3</v>
      </c>
      <c r="C12" s="112"/>
      <c r="D12" s="112"/>
      <c r="E12" s="112"/>
      <c r="F12" s="112"/>
    </row>
    <row r="13" spans="1:7" x14ac:dyDescent="0.2">
      <c r="B13" s="115" t="s">
        <v>67</v>
      </c>
      <c r="C13" s="115"/>
      <c r="D13" s="115"/>
      <c r="E13" s="115"/>
      <c r="F13" s="115"/>
    </row>
    <row r="14" spans="1:7" x14ac:dyDescent="0.2">
      <c r="B14" s="115" t="s">
        <v>77</v>
      </c>
      <c r="C14" s="115"/>
      <c r="D14" s="115"/>
      <c r="E14" s="115"/>
      <c r="F14" s="115"/>
    </row>
    <row r="15" spans="1:7" ht="12.75" customHeight="1" x14ac:dyDescent="0.2">
      <c r="B15" s="113" t="s">
        <v>78</v>
      </c>
      <c r="C15" s="113"/>
      <c r="D15" s="113"/>
      <c r="E15" s="113"/>
      <c r="F15" s="113"/>
    </row>
    <row r="16" spans="1:7" ht="12.75" customHeight="1" x14ac:dyDescent="0.2">
      <c r="B16" s="115" t="s">
        <v>103</v>
      </c>
      <c r="C16" s="115"/>
      <c r="D16" s="115"/>
      <c r="E16" s="115"/>
      <c r="F16" s="115"/>
      <c r="G16" s="115"/>
    </row>
    <row r="17" spans="1:7" ht="9" customHeight="1" x14ac:dyDescent="0.2"/>
    <row r="18" spans="1:7" ht="12.75" customHeight="1" x14ac:dyDescent="0.2">
      <c r="B18" s="78"/>
      <c r="C18" s="78"/>
      <c r="D18" s="78"/>
      <c r="E18" s="78"/>
      <c r="F18" s="78"/>
    </row>
    <row r="19" spans="1:7" ht="12.75" customHeight="1" x14ac:dyDescent="0.2">
      <c r="A19" s="100" t="s">
        <v>79</v>
      </c>
      <c r="B19" s="100"/>
      <c r="C19" s="100"/>
      <c r="D19" s="100"/>
      <c r="E19" s="100"/>
      <c r="F19" s="100"/>
    </row>
    <row r="20" spans="1:7" ht="12.75" customHeight="1" x14ac:dyDescent="0.2">
      <c r="A20" s="75"/>
      <c r="B20" s="75"/>
      <c r="C20" s="75"/>
      <c r="D20" s="75"/>
      <c r="E20" s="75"/>
      <c r="F20" s="75"/>
    </row>
    <row r="21" spans="1:7" ht="25.5" x14ac:dyDescent="0.2">
      <c r="A21" s="75"/>
      <c r="B21" s="20" t="s">
        <v>94</v>
      </c>
      <c r="C21" s="5" t="s">
        <v>2</v>
      </c>
      <c r="D21" s="5" t="s">
        <v>155</v>
      </c>
      <c r="E21" s="5" t="s">
        <v>160</v>
      </c>
      <c r="F21" s="5" t="s">
        <v>139</v>
      </c>
      <c r="G21" s="5" t="s">
        <v>156</v>
      </c>
    </row>
    <row r="22" spans="1:7" ht="12.75" customHeight="1" x14ac:dyDescent="0.2">
      <c r="B22" s="21"/>
      <c r="C22" s="21"/>
      <c r="D22" s="21"/>
      <c r="E22" s="21"/>
      <c r="F22" s="21"/>
      <c r="G22" s="21"/>
    </row>
    <row r="23" spans="1:7" ht="16.5" customHeight="1" x14ac:dyDescent="0.2">
      <c r="B23" s="20" t="s">
        <v>59</v>
      </c>
      <c r="C23" s="22" t="s">
        <v>9</v>
      </c>
      <c r="D23" s="23">
        <f>D39</f>
        <v>4168391.5300000003</v>
      </c>
      <c r="E23" s="23">
        <f>E39</f>
        <v>4466288.6099999994</v>
      </c>
      <c r="F23" s="23">
        <f>F39</f>
        <v>4452416.53</v>
      </c>
      <c r="G23" s="23">
        <f>G39</f>
        <v>4452416.53</v>
      </c>
    </row>
    <row r="24" spans="1:7" ht="16.5" customHeight="1" x14ac:dyDescent="0.2">
      <c r="B24" s="20" t="s">
        <v>58</v>
      </c>
      <c r="C24" s="22" t="s">
        <v>86</v>
      </c>
      <c r="D24" s="24" t="s">
        <v>92</v>
      </c>
      <c r="E24" s="24" t="s">
        <v>92</v>
      </c>
      <c r="F24" s="24" t="s">
        <v>92</v>
      </c>
      <c r="G24" s="24" t="s">
        <v>92</v>
      </c>
    </row>
    <row r="25" spans="1:7" s="19" customFormat="1" ht="16.5" customHeight="1" x14ac:dyDescent="0.2">
      <c r="B25" s="20" t="s">
        <v>57</v>
      </c>
      <c r="C25" s="22" t="s">
        <v>88</v>
      </c>
      <c r="D25" s="23">
        <f>SUM(D23:D24)</f>
        <v>4168391.5300000003</v>
      </c>
      <c r="E25" s="23">
        <f>SUM(E23:E24)</f>
        <v>4466288.6099999994</v>
      </c>
      <c r="F25" s="23">
        <f>SUM(F23:F24)</f>
        <v>4452416.53</v>
      </c>
      <c r="G25" s="23">
        <f>SUM(G23:G24)</f>
        <v>4452416.53</v>
      </c>
    </row>
    <row r="26" spans="1:7" ht="16.5" customHeight="1" x14ac:dyDescent="0.2">
      <c r="B26" s="20" t="s">
        <v>80</v>
      </c>
      <c r="C26" s="22" t="s">
        <v>15</v>
      </c>
      <c r="D26" s="23">
        <f>D66-D27</f>
        <v>4149391.5300000003</v>
      </c>
      <c r="E26" s="23">
        <f>E66-E27</f>
        <v>4119607.0399999996</v>
      </c>
      <c r="F26" s="23">
        <f>F66-F27</f>
        <v>4433416.5299999993</v>
      </c>
      <c r="G26" s="23">
        <f>G66-G27</f>
        <v>4433416.5299999993</v>
      </c>
    </row>
    <row r="27" spans="1:7" ht="16.5" customHeight="1" x14ac:dyDescent="0.2">
      <c r="B27" s="20" t="s">
        <v>81</v>
      </c>
      <c r="C27" s="22" t="s">
        <v>87</v>
      </c>
      <c r="D27" s="23">
        <f>D286</f>
        <v>19000</v>
      </c>
      <c r="E27" s="23">
        <f>E286++E253+E306+E313+E319+E325</f>
        <v>461812.56</v>
      </c>
      <c r="F27" s="23">
        <f>F286</f>
        <v>19000</v>
      </c>
      <c r="G27" s="23">
        <f>G286</f>
        <v>19000</v>
      </c>
    </row>
    <row r="28" spans="1:7" s="19" customFormat="1" ht="16.5" customHeight="1" x14ac:dyDescent="0.2">
      <c r="B28" s="20" t="s">
        <v>82</v>
      </c>
      <c r="C28" s="22" t="s">
        <v>89</v>
      </c>
      <c r="D28" s="23">
        <f>SUM(D26:D27)</f>
        <v>4168391.5300000003</v>
      </c>
      <c r="E28" s="23">
        <f>SUM(E26:E27)</f>
        <v>4581419.5999999996</v>
      </c>
      <c r="F28" s="23">
        <f>SUM(F26:F27)</f>
        <v>4452416.5299999993</v>
      </c>
      <c r="G28" s="23">
        <f>SUM(G26:G27)</f>
        <v>4452416.5299999993</v>
      </c>
    </row>
    <row r="29" spans="1:7" s="19" customFormat="1" ht="16.5" customHeight="1" x14ac:dyDescent="0.2">
      <c r="B29" s="20" t="s">
        <v>83</v>
      </c>
      <c r="C29" s="22" t="s">
        <v>90</v>
      </c>
      <c r="D29" s="23">
        <f>D25-D28</f>
        <v>0</v>
      </c>
      <c r="E29" s="23">
        <f>E25-E28</f>
        <v>-115130.99000000022</v>
      </c>
      <c r="F29" s="23">
        <f>F25-F28</f>
        <v>0</v>
      </c>
      <c r="G29" s="23">
        <f>G25-G28</f>
        <v>0</v>
      </c>
    </row>
    <row r="30" spans="1:7" ht="16.5" customHeight="1" x14ac:dyDescent="0.2">
      <c r="B30" s="20" t="s">
        <v>84</v>
      </c>
      <c r="C30" s="22" t="s">
        <v>159</v>
      </c>
      <c r="D30" s="23">
        <v>0</v>
      </c>
      <c r="E30" s="23">
        <v>205987.1</v>
      </c>
      <c r="F30" s="24"/>
      <c r="G30" s="24"/>
    </row>
    <row r="31" spans="1:7" s="19" customFormat="1" ht="16.5" customHeight="1" x14ac:dyDescent="0.2">
      <c r="B31" s="20" t="s">
        <v>85</v>
      </c>
      <c r="C31" s="22" t="s">
        <v>91</v>
      </c>
      <c r="D31" s="23">
        <f>SUM(D29:D30)</f>
        <v>0</v>
      </c>
      <c r="E31" s="23">
        <f>SUM(E29:E30)</f>
        <v>90856.109999999782</v>
      </c>
      <c r="F31" s="24"/>
      <c r="G31" s="24"/>
    </row>
    <row r="32" spans="1:7" ht="14.25" x14ac:dyDescent="0.2">
      <c r="B32" s="17"/>
      <c r="C32" s="18"/>
      <c r="D32" s="17"/>
      <c r="E32" s="17"/>
      <c r="F32" s="17"/>
    </row>
    <row r="33" spans="1:7" ht="12.75" customHeight="1" x14ac:dyDescent="0.2">
      <c r="B33" s="17"/>
      <c r="C33" s="18"/>
      <c r="D33" s="17"/>
      <c r="E33" s="17"/>
      <c r="F33" s="17"/>
    </row>
    <row r="34" spans="1:7" ht="12.75" customHeight="1" x14ac:dyDescent="0.2">
      <c r="B34" s="17"/>
      <c r="C34" s="17"/>
      <c r="D34" s="17"/>
      <c r="E34" s="17"/>
      <c r="F34" s="17"/>
    </row>
    <row r="35" spans="1:7" ht="19.5" customHeight="1" x14ac:dyDescent="0.2">
      <c r="A35" s="100" t="s">
        <v>31</v>
      </c>
      <c r="B35" s="100"/>
      <c r="C35" s="100"/>
      <c r="D35" s="100"/>
      <c r="E35" s="100"/>
      <c r="F35" s="100"/>
    </row>
    <row r="36" spans="1:7" x14ac:dyDescent="0.2">
      <c r="B36" s="101" t="s">
        <v>1</v>
      </c>
      <c r="C36" s="102"/>
      <c r="D36" s="102"/>
      <c r="E36" s="102"/>
      <c r="F36" s="102"/>
      <c r="G36" s="55"/>
    </row>
    <row r="37" spans="1:7" ht="25.5" x14ac:dyDescent="0.2">
      <c r="A37" s="34"/>
      <c r="B37" s="4" t="s">
        <v>4</v>
      </c>
      <c r="C37" s="4" t="s">
        <v>2</v>
      </c>
      <c r="D37" s="5" t="s">
        <v>155</v>
      </c>
      <c r="E37" s="5" t="s">
        <v>160</v>
      </c>
      <c r="F37" s="5" t="s">
        <v>139</v>
      </c>
      <c r="G37" s="5" t="s">
        <v>156</v>
      </c>
    </row>
    <row r="38" spans="1:7" x14ac:dyDescent="0.2">
      <c r="A38" s="34"/>
      <c r="B38" s="4"/>
      <c r="C38" s="4"/>
      <c r="D38" s="5"/>
      <c r="E38" s="5"/>
      <c r="F38" s="5"/>
      <c r="G38" s="5"/>
    </row>
    <row r="39" spans="1:7" x14ac:dyDescent="0.2">
      <c r="A39" s="34"/>
      <c r="B39" s="4">
        <v>6</v>
      </c>
      <c r="C39" s="4" t="s">
        <v>9</v>
      </c>
      <c r="D39" s="1">
        <f>SUM(D41+D47+D50+D53+D57)</f>
        <v>4168391.5300000003</v>
      </c>
      <c r="E39" s="1">
        <f>SUM(E41+E47+E50+E53+E57)</f>
        <v>4466288.6099999994</v>
      </c>
      <c r="F39" s="1">
        <f>SUM(F41:F57)</f>
        <v>4452416.53</v>
      </c>
      <c r="G39" s="1">
        <f>SUM(G41:G57)</f>
        <v>4452416.53</v>
      </c>
    </row>
    <row r="40" spans="1:7" x14ac:dyDescent="0.2">
      <c r="A40" s="34"/>
      <c r="B40" s="4"/>
      <c r="C40" s="4"/>
      <c r="D40" s="1"/>
      <c r="E40" s="1"/>
      <c r="F40" s="1"/>
      <c r="G40" s="1"/>
    </row>
    <row r="41" spans="1:7" ht="15" customHeight="1" x14ac:dyDescent="0.2">
      <c r="A41" s="34"/>
      <c r="B41" s="4">
        <v>63</v>
      </c>
      <c r="C41" s="4" t="s">
        <v>72</v>
      </c>
      <c r="D41" s="1">
        <f>SUM(D42:D45)</f>
        <v>3239699.43</v>
      </c>
      <c r="E41" s="1">
        <f>SUM(E42:E45)</f>
        <v>3712151.11</v>
      </c>
      <c r="F41" s="1">
        <f>F72+F76+F132+F138+F143+F147+F153+F157+F173+F178+F183+F189+F198+F202+F248+F251+F266+F273+F292+F304+F310+F313</f>
        <v>3503224.43</v>
      </c>
      <c r="G41" s="1">
        <f>F41</f>
        <v>3503224.43</v>
      </c>
    </row>
    <row r="42" spans="1:7" ht="15" customHeight="1" x14ac:dyDescent="0.2">
      <c r="A42" s="34"/>
      <c r="B42" s="6">
        <v>634</v>
      </c>
      <c r="C42" s="6" t="s">
        <v>138</v>
      </c>
      <c r="D42" s="30">
        <f>D266+D273</f>
        <v>13104.43</v>
      </c>
      <c r="E42" s="30">
        <f>E266+E273</f>
        <v>9806.86</v>
      </c>
      <c r="F42" s="30"/>
      <c r="G42" s="30"/>
    </row>
    <row r="43" spans="1:7" x14ac:dyDescent="0.2">
      <c r="A43" s="34"/>
      <c r="B43" s="6">
        <v>636</v>
      </c>
      <c r="C43" s="6" t="s">
        <v>73</v>
      </c>
      <c r="D43" s="30">
        <f>D132+D137+D142+D152+D172+D177+D182+D188+D279+D292</f>
        <v>87320</v>
      </c>
      <c r="E43" s="30">
        <f>E132+E137+E142+E152+E172+E177+E182+E188+E279+E292+E319+E325</f>
        <v>415663</v>
      </c>
      <c r="F43" s="1"/>
      <c r="G43" s="1"/>
    </row>
    <row r="44" spans="1:7" x14ac:dyDescent="0.2">
      <c r="A44" s="34"/>
      <c r="B44" s="6">
        <v>636</v>
      </c>
      <c r="C44" s="6" t="s">
        <v>151</v>
      </c>
      <c r="D44" s="30">
        <f>D71+D248+D251+D310+D304+D313</f>
        <v>2940275</v>
      </c>
      <c r="E44" s="30">
        <f>E71+E248+E251+E310+E304+E313</f>
        <v>3087681.25</v>
      </c>
      <c r="F44" s="1"/>
      <c r="G44" s="1"/>
    </row>
    <row r="45" spans="1:7" x14ac:dyDescent="0.2">
      <c r="A45" s="34"/>
      <c r="B45" s="6">
        <v>638</v>
      </c>
      <c r="C45" s="6" t="s">
        <v>74</v>
      </c>
      <c r="D45" s="30">
        <f>D197</f>
        <v>199000</v>
      </c>
      <c r="E45" s="30">
        <f>E197</f>
        <v>199000</v>
      </c>
      <c r="F45" s="1"/>
      <c r="G45" s="1"/>
    </row>
    <row r="46" spans="1:7" x14ac:dyDescent="0.2">
      <c r="A46" s="34"/>
      <c r="B46" s="4"/>
      <c r="C46" s="4"/>
      <c r="D46" s="30"/>
      <c r="E46" s="30"/>
      <c r="F46" s="35"/>
      <c r="G46" s="35"/>
    </row>
    <row r="47" spans="1:7" x14ac:dyDescent="0.2">
      <c r="A47" s="34"/>
      <c r="B47" s="4">
        <v>64</v>
      </c>
      <c r="C47" s="4" t="s">
        <v>11</v>
      </c>
      <c r="D47" s="1">
        <f>D48</f>
        <v>150</v>
      </c>
      <c r="E47" s="1">
        <f>E48</f>
        <v>150</v>
      </c>
      <c r="F47" s="1">
        <v>150</v>
      </c>
      <c r="G47" s="1">
        <f>F47</f>
        <v>150</v>
      </c>
    </row>
    <row r="48" spans="1:7" x14ac:dyDescent="0.2">
      <c r="A48" s="34"/>
      <c r="B48" s="6">
        <v>641</v>
      </c>
      <c r="C48" s="6" t="s">
        <v>23</v>
      </c>
      <c r="D48" s="30">
        <v>150</v>
      </c>
      <c r="E48" s="30">
        <v>150</v>
      </c>
      <c r="F48" s="30"/>
      <c r="G48" s="30"/>
    </row>
    <row r="49" spans="1:10" x14ac:dyDescent="0.2">
      <c r="A49" s="34"/>
      <c r="B49" s="6"/>
      <c r="C49" s="6"/>
      <c r="D49" s="30"/>
      <c r="E49" s="30"/>
      <c r="F49" s="30"/>
      <c r="G49" s="30"/>
    </row>
    <row r="50" spans="1:10" x14ac:dyDescent="0.2">
      <c r="A50" s="34"/>
      <c r="B50" s="4">
        <v>65</v>
      </c>
      <c r="C50" s="4" t="s">
        <v>76</v>
      </c>
      <c r="D50" s="1">
        <f>D51</f>
        <v>214000</v>
      </c>
      <c r="E50" s="1">
        <f>E51</f>
        <v>108915</v>
      </c>
      <c r="F50" s="1">
        <f>F163+F167+F259</f>
        <v>234500</v>
      </c>
      <c r="G50" s="1">
        <f>F50</f>
        <v>234500</v>
      </c>
    </row>
    <row r="51" spans="1:10" ht="14.25" customHeight="1" x14ac:dyDescent="0.2">
      <c r="A51" s="34"/>
      <c r="B51" s="6">
        <v>652</v>
      </c>
      <c r="C51" s="6" t="s">
        <v>22</v>
      </c>
      <c r="D51" s="30">
        <f>D259+D162</f>
        <v>214000</v>
      </c>
      <c r="E51" s="30">
        <f>E259+E162</f>
        <v>108915</v>
      </c>
      <c r="F51" s="30"/>
      <c r="G51" s="30"/>
    </row>
    <row r="52" spans="1:10" x14ac:dyDescent="0.2">
      <c r="A52" s="34"/>
      <c r="B52" s="6"/>
      <c r="C52" s="6"/>
      <c r="D52" s="30"/>
      <c r="E52" s="30"/>
      <c r="F52" s="30"/>
      <c r="G52" s="30"/>
    </row>
    <row r="53" spans="1:10" x14ac:dyDescent="0.2">
      <c r="A53" s="34"/>
      <c r="B53" s="4">
        <v>66</v>
      </c>
      <c r="C53" s="4" t="s">
        <v>75</v>
      </c>
      <c r="D53" s="1">
        <f>SUM(D54:D55)</f>
        <v>68850</v>
      </c>
      <c r="E53" s="1">
        <f>SUM(E54:E55)</f>
        <v>68850</v>
      </c>
      <c r="F53" s="1">
        <v>68850</v>
      </c>
      <c r="G53" s="1">
        <f>F53</f>
        <v>68850</v>
      </c>
    </row>
    <row r="54" spans="1:10" x14ac:dyDescent="0.2">
      <c r="A54" s="34"/>
      <c r="B54" s="6">
        <v>661</v>
      </c>
      <c r="C54" s="6" t="s">
        <v>71</v>
      </c>
      <c r="D54" s="30">
        <v>68850</v>
      </c>
      <c r="E54" s="30">
        <v>68850</v>
      </c>
      <c r="F54" s="1"/>
      <c r="G54" s="1"/>
    </row>
    <row r="55" spans="1:10" x14ac:dyDescent="0.2">
      <c r="A55" s="34"/>
      <c r="B55" s="6">
        <v>663</v>
      </c>
      <c r="C55" s="6" t="s">
        <v>133</v>
      </c>
      <c r="D55" s="30">
        <v>0</v>
      </c>
      <c r="E55" s="30">
        <v>0</v>
      </c>
      <c r="F55" s="1"/>
      <c r="G55" s="1"/>
    </row>
    <row r="56" spans="1:10" x14ac:dyDescent="0.2">
      <c r="A56" s="34"/>
      <c r="B56" s="6"/>
      <c r="C56" s="6"/>
      <c r="D56" s="30"/>
      <c r="E56" s="30"/>
      <c r="F56" s="1"/>
      <c r="G56" s="1"/>
    </row>
    <row r="57" spans="1:10" x14ac:dyDescent="0.2">
      <c r="A57" s="34"/>
      <c r="B57" s="4">
        <v>67</v>
      </c>
      <c r="C57" s="4" t="s">
        <v>10</v>
      </c>
      <c r="D57" s="1">
        <f>SUM(D58:D58)</f>
        <v>645692.1</v>
      </c>
      <c r="E57" s="1">
        <f>SUM(E58:E58)</f>
        <v>576222.5</v>
      </c>
      <c r="F57" s="1">
        <f>F86+F91+F97+F105+F109+F122+F208</f>
        <v>645692.1</v>
      </c>
      <c r="G57" s="1">
        <f>G86+G91+G97+G105+G109+G122+G208</f>
        <v>645692.1</v>
      </c>
    </row>
    <row r="58" spans="1:10" x14ac:dyDescent="0.2">
      <c r="A58" s="34"/>
      <c r="B58" s="6">
        <v>671</v>
      </c>
      <c r="C58" s="6" t="s">
        <v>127</v>
      </c>
      <c r="D58" s="30">
        <f>D85+D96+D104+D115+D121+D126+D207+D213+D219+D225+D298</f>
        <v>645692.1</v>
      </c>
      <c r="E58" s="30">
        <f>E85+E96+E104+E115+E121+E126+E207+E213+E219+E225+E298</f>
        <v>576222.5</v>
      </c>
      <c r="F58" s="30"/>
      <c r="G58" s="30"/>
      <c r="J58" s="36"/>
    </row>
    <row r="59" spans="1:10" x14ac:dyDescent="0.2">
      <c r="A59" s="34"/>
      <c r="B59" s="37"/>
      <c r="C59" s="38"/>
      <c r="D59" s="30"/>
      <c r="E59" s="30"/>
      <c r="F59" s="1"/>
      <c r="G59" s="1"/>
    </row>
    <row r="60" spans="1:10" ht="12.75" customHeight="1" x14ac:dyDescent="0.2">
      <c r="A60" s="34"/>
      <c r="B60" s="103" t="s">
        <v>8</v>
      </c>
      <c r="C60" s="104"/>
      <c r="D60" s="1">
        <f>D39</f>
        <v>4168391.5300000003</v>
      </c>
      <c r="E60" s="1">
        <f>E39</f>
        <v>4466288.6099999994</v>
      </c>
      <c r="F60" s="1">
        <f>SUM(F41:F58)</f>
        <v>4452416.53</v>
      </c>
      <c r="G60" s="1">
        <f>SUM(G41:G58)</f>
        <v>4452416.53</v>
      </c>
      <c r="I60" s="39"/>
      <c r="J60" s="39"/>
    </row>
    <row r="61" spans="1:10" ht="12.75" customHeight="1" x14ac:dyDescent="0.2">
      <c r="A61" s="34"/>
      <c r="B61" s="7"/>
      <c r="C61" s="7"/>
      <c r="D61" s="3"/>
      <c r="E61" s="3"/>
      <c r="F61" s="3"/>
      <c r="I61" s="39"/>
    </row>
    <row r="62" spans="1:10" ht="24.75" customHeight="1" x14ac:dyDescent="0.2">
      <c r="A62" s="105" t="s">
        <v>5</v>
      </c>
      <c r="B62" s="105"/>
      <c r="C62" s="105"/>
      <c r="D62" s="105"/>
      <c r="E62" s="105"/>
      <c r="F62" s="105"/>
      <c r="G62" s="39"/>
      <c r="H62" s="39"/>
    </row>
    <row r="63" spans="1:10" x14ac:dyDescent="0.2">
      <c r="A63" s="34"/>
      <c r="B63" s="106" t="s">
        <v>7</v>
      </c>
      <c r="C63" s="107"/>
      <c r="D63" s="107"/>
      <c r="E63" s="107"/>
      <c r="F63" s="107"/>
      <c r="G63" s="55"/>
    </row>
    <row r="64" spans="1:10" ht="25.5" x14ac:dyDescent="0.2">
      <c r="A64" s="4" t="s">
        <v>24</v>
      </c>
      <c r="B64" s="4" t="s">
        <v>4</v>
      </c>
      <c r="C64" s="4" t="s">
        <v>6</v>
      </c>
      <c r="D64" s="5" t="s">
        <v>155</v>
      </c>
      <c r="E64" s="5" t="s">
        <v>160</v>
      </c>
      <c r="F64" s="5" t="s">
        <v>139</v>
      </c>
      <c r="G64" s="5" t="s">
        <v>156</v>
      </c>
      <c r="I64" s="39"/>
    </row>
    <row r="65" spans="1:10" x14ac:dyDescent="0.2">
      <c r="A65" s="4"/>
      <c r="B65" s="72"/>
      <c r="C65" s="73"/>
      <c r="D65" s="5"/>
      <c r="E65" s="5"/>
      <c r="F65" s="5"/>
      <c r="G65" s="5"/>
      <c r="I65" s="39"/>
    </row>
    <row r="66" spans="1:10" x14ac:dyDescent="0.2">
      <c r="A66" s="4"/>
      <c r="B66" s="72"/>
      <c r="C66" s="15" t="s">
        <v>15</v>
      </c>
      <c r="D66" s="48">
        <f>SUM(D71+D85+D96+D104+D115+D121+D126+D132+D137+D142+D152+D162+D172+D177+D182+D188+D197+D207+D213+D219+D225+D237+D248+D251+D259+D266+D274+D279+D285+D292+D298+D304+D310+D313)</f>
        <v>4168391.5300000003</v>
      </c>
      <c r="E66" s="48">
        <f>SUM(E71+E85+E96+E104+E115+E121+E126+E132+E137+E142+E152+E162+E172+E177+E182+E188+E197+E207+E213+E219+E225+E237+E248+E251+E259+E266+E274+E279+E285+E292+E298+E304+E310+E313+E319+E325)</f>
        <v>4581419.5999999996</v>
      </c>
      <c r="F66" s="48">
        <f>SUM(F71+F85+F96+F104+F115+F121+F126+F132+F137+F142+F152+F162+F172+F177+F182+F188+F197+F207+F213+F219+F225+F237+F248+F251+F259+F266+F274+F279+F285+F292+F298+F304+F310+F313)</f>
        <v>4452416.5299999993</v>
      </c>
      <c r="G66" s="48">
        <f>SUM(G71+G85+G96+G104+G115+G121+G126+G132+G137+G142+G152+G162+G172+G177+G182+G188+G197+G207+G213+G219+G225+G237+G248+G251+G259+G266+G274+G279+G285+G292+G298+G304+G310+G313)</f>
        <v>4452416.5299999993</v>
      </c>
      <c r="I66" s="39"/>
    </row>
    <row r="67" spans="1:10" x14ac:dyDescent="0.2">
      <c r="A67" s="4"/>
      <c r="B67" s="72"/>
      <c r="C67" s="73"/>
      <c r="D67" s="56"/>
      <c r="E67" s="56"/>
      <c r="F67" s="56"/>
      <c r="G67" s="56"/>
      <c r="I67" s="39"/>
    </row>
    <row r="68" spans="1:10" x14ac:dyDescent="0.2">
      <c r="A68" s="16" t="s">
        <v>59</v>
      </c>
      <c r="B68" s="98" t="s">
        <v>12</v>
      </c>
      <c r="C68" s="99"/>
      <c r="D68" s="48"/>
      <c r="E68" s="48"/>
      <c r="F68" s="56"/>
      <c r="G68" s="56"/>
    </row>
    <row r="69" spans="1:10" x14ac:dyDescent="0.2">
      <c r="A69" s="8" t="s">
        <v>104</v>
      </c>
      <c r="B69" s="92" t="s">
        <v>25</v>
      </c>
      <c r="C69" s="93"/>
      <c r="D69" s="48"/>
      <c r="E69" s="48"/>
      <c r="F69" s="56"/>
      <c r="G69" s="56"/>
    </row>
    <row r="70" spans="1:10" ht="15" customHeight="1" x14ac:dyDescent="0.2">
      <c r="A70" s="40" t="s">
        <v>26</v>
      </c>
      <c r="B70" s="92" t="s">
        <v>32</v>
      </c>
      <c r="C70" s="93"/>
      <c r="D70" s="48"/>
      <c r="E70" s="48"/>
      <c r="F70" s="56"/>
      <c r="G70" s="56"/>
      <c r="J70" s="39"/>
    </row>
    <row r="71" spans="1:10" ht="15" customHeight="1" x14ac:dyDescent="0.2">
      <c r="A71" s="8"/>
      <c r="B71" s="4">
        <v>3</v>
      </c>
      <c r="C71" s="73" t="s">
        <v>15</v>
      </c>
      <c r="D71" s="48">
        <f>D72+D76</f>
        <v>2865475</v>
      </c>
      <c r="E71" s="48">
        <f>E72+E76</f>
        <v>2987281.25</v>
      </c>
      <c r="F71" s="48">
        <f>F72+F76</f>
        <v>3165000</v>
      </c>
      <c r="G71" s="48">
        <f>G72+G76</f>
        <v>3165000</v>
      </c>
      <c r="J71" s="39"/>
    </row>
    <row r="72" spans="1:10" ht="15" customHeight="1" x14ac:dyDescent="0.2">
      <c r="A72" s="8"/>
      <c r="B72" s="4">
        <v>31</v>
      </c>
      <c r="C72" s="4" t="s">
        <v>27</v>
      </c>
      <c r="D72" s="48">
        <f>SUM(D73:D75)</f>
        <v>2700475</v>
      </c>
      <c r="E72" s="48">
        <f>SUM(E73:E75)</f>
        <v>2832750</v>
      </c>
      <c r="F72" s="48">
        <v>3000000</v>
      </c>
      <c r="G72" s="48">
        <f>F72</f>
        <v>3000000</v>
      </c>
      <c r="I72" s="39"/>
    </row>
    <row r="73" spans="1:10" x14ac:dyDescent="0.2">
      <c r="A73" s="8"/>
      <c r="B73" s="41">
        <v>311</v>
      </c>
      <c r="C73" s="32" t="s">
        <v>14</v>
      </c>
      <c r="D73" s="57">
        <v>2215000</v>
      </c>
      <c r="E73" s="61">
        <v>2355000</v>
      </c>
      <c r="F73" s="57"/>
      <c r="G73" s="57"/>
      <c r="I73" s="39"/>
      <c r="J73" s="39"/>
    </row>
    <row r="74" spans="1:10" x14ac:dyDescent="0.2">
      <c r="A74" s="8"/>
      <c r="B74" s="41">
        <v>312</v>
      </c>
      <c r="C74" s="32" t="s">
        <v>116</v>
      </c>
      <c r="D74" s="57">
        <v>120000</v>
      </c>
      <c r="E74" s="61">
        <v>90000</v>
      </c>
      <c r="F74" s="57"/>
      <c r="G74" s="57"/>
    </row>
    <row r="75" spans="1:10" x14ac:dyDescent="0.2">
      <c r="A75" s="8"/>
      <c r="B75" s="41">
        <v>313</v>
      </c>
      <c r="C75" s="32" t="s">
        <v>28</v>
      </c>
      <c r="D75" s="57">
        <v>365475</v>
      </c>
      <c r="E75" s="61">
        <v>387750</v>
      </c>
      <c r="F75" s="57"/>
      <c r="G75" s="57"/>
    </row>
    <row r="76" spans="1:10" x14ac:dyDescent="0.2">
      <c r="A76" s="8"/>
      <c r="B76" s="42">
        <v>32</v>
      </c>
      <c r="C76" s="43" t="s">
        <v>16</v>
      </c>
      <c r="D76" s="48">
        <f>SUM(D77:D78)</f>
        <v>165000</v>
      </c>
      <c r="E76" s="48">
        <f>SUM(E77:E78)</f>
        <v>154531.25</v>
      </c>
      <c r="F76" s="48">
        <v>165000</v>
      </c>
      <c r="G76" s="48">
        <f>F76</f>
        <v>165000</v>
      </c>
    </row>
    <row r="77" spans="1:10" x14ac:dyDescent="0.2">
      <c r="A77" s="8"/>
      <c r="B77" s="41">
        <v>321</v>
      </c>
      <c r="C77" s="32" t="s">
        <v>29</v>
      </c>
      <c r="D77" s="57">
        <v>150000</v>
      </c>
      <c r="E77" s="57">
        <v>140000</v>
      </c>
      <c r="F77" s="57"/>
      <c r="G77" s="57"/>
    </row>
    <row r="78" spans="1:10" x14ac:dyDescent="0.2">
      <c r="A78" s="8"/>
      <c r="B78" s="27">
        <v>329</v>
      </c>
      <c r="C78" s="28" t="s">
        <v>13</v>
      </c>
      <c r="D78" s="57">
        <v>15000</v>
      </c>
      <c r="E78" s="57">
        <v>14531.25</v>
      </c>
      <c r="F78" s="57"/>
      <c r="G78" s="57"/>
    </row>
    <row r="79" spans="1:10" x14ac:dyDescent="0.2">
      <c r="A79" s="8"/>
      <c r="B79" s="37"/>
      <c r="C79" s="44"/>
      <c r="D79" s="57"/>
      <c r="E79" s="57"/>
      <c r="F79" s="57"/>
      <c r="G79" s="57"/>
    </row>
    <row r="80" spans="1:10" ht="15" customHeight="1" x14ac:dyDescent="0.2">
      <c r="A80" s="16" t="s">
        <v>58</v>
      </c>
      <c r="B80" s="108" t="s">
        <v>43</v>
      </c>
      <c r="C80" s="109"/>
      <c r="D80" s="48"/>
      <c r="E80" s="48"/>
      <c r="F80" s="58"/>
      <c r="G80" s="58"/>
    </row>
    <row r="81" spans="1:10" ht="15.75" customHeight="1" x14ac:dyDescent="0.2">
      <c r="A81" s="4"/>
      <c r="B81" s="110" t="s">
        <v>33</v>
      </c>
      <c r="C81" s="111"/>
      <c r="D81" s="48"/>
      <c r="E81" s="48"/>
      <c r="F81" s="58"/>
      <c r="G81" s="58"/>
    </row>
    <row r="82" spans="1:10" ht="15" customHeight="1" x14ac:dyDescent="0.2">
      <c r="A82" s="4">
        <v>2101</v>
      </c>
      <c r="B82" s="110" t="s">
        <v>45</v>
      </c>
      <c r="C82" s="111"/>
      <c r="D82" s="48"/>
      <c r="E82" s="48"/>
      <c r="F82" s="59"/>
      <c r="G82" s="59"/>
      <c r="I82" s="36"/>
    </row>
    <row r="83" spans="1:10" ht="15" customHeight="1" x14ac:dyDescent="0.2">
      <c r="A83" s="6" t="s">
        <v>46</v>
      </c>
      <c r="B83" s="26" t="s">
        <v>44</v>
      </c>
      <c r="C83" s="74" t="s">
        <v>51</v>
      </c>
      <c r="D83" s="48"/>
      <c r="E83" s="48"/>
      <c r="F83" s="59"/>
      <c r="G83" s="59"/>
      <c r="I83" s="36"/>
    </row>
    <row r="84" spans="1:10" ht="15" customHeight="1" x14ac:dyDescent="0.2">
      <c r="A84" s="4"/>
      <c r="B84" s="11" t="s">
        <v>47</v>
      </c>
      <c r="C84" s="10" t="s">
        <v>48</v>
      </c>
      <c r="D84" s="48"/>
      <c r="E84" s="48"/>
      <c r="F84" s="59"/>
      <c r="G84" s="59"/>
      <c r="I84" s="36"/>
    </row>
    <row r="85" spans="1:10" ht="15" customHeight="1" x14ac:dyDescent="0.2">
      <c r="A85" s="4"/>
      <c r="B85" s="9">
        <v>3</v>
      </c>
      <c r="C85" s="74" t="s">
        <v>15</v>
      </c>
      <c r="D85" s="48">
        <f>SUM(D86+D91)</f>
        <v>111168</v>
      </c>
      <c r="E85" s="48">
        <f>SUM(E86+E91)</f>
        <v>107976</v>
      </c>
      <c r="F85" s="48">
        <f>SUM(F86+F91)</f>
        <v>111168</v>
      </c>
      <c r="G85" s="48">
        <f>SUM(G86+G91)</f>
        <v>111168</v>
      </c>
      <c r="H85" s="39"/>
      <c r="I85" s="36"/>
    </row>
    <row r="86" spans="1:10" x14ac:dyDescent="0.2">
      <c r="A86" s="6"/>
      <c r="B86" s="42" t="s">
        <v>0</v>
      </c>
      <c r="C86" s="43" t="s">
        <v>16</v>
      </c>
      <c r="D86" s="48">
        <f>SUM(D87:D90)</f>
        <v>108080</v>
      </c>
      <c r="E86" s="48">
        <f>SUM(E87:E90)</f>
        <v>103976</v>
      </c>
      <c r="F86" s="45">
        <v>108080</v>
      </c>
      <c r="G86" s="45">
        <f>F86</f>
        <v>108080</v>
      </c>
    </row>
    <row r="87" spans="1:10" x14ac:dyDescent="0.2">
      <c r="A87" s="6"/>
      <c r="B87" s="41">
        <v>321</v>
      </c>
      <c r="C87" s="32" t="s">
        <v>34</v>
      </c>
      <c r="D87" s="57">
        <v>22500</v>
      </c>
      <c r="E87" s="61">
        <v>22700</v>
      </c>
      <c r="F87" s="60"/>
      <c r="G87" s="60"/>
    </row>
    <row r="88" spans="1:10" x14ac:dyDescent="0.2">
      <c r="A88" s="6"/>
      <c r="B88" s="41">
        <v>322</v>
      </c>
      <c r="C88" s="32" t="s">
        <v>18</v>
      </c>
      <c r="D88" s="57">
        <v>35500</v>
      </c>
      <c r="E88" s="61">
        <v>33400</v>
      </c>
      <c r="F88" s="60"/>
      <c r="G88" s="60"/>
    </row>
    <row r="89" spans="1:10" x14ac:dyDescent="0.2">
      <c r="A89" s="6"/>
      <c r="B89" s="41">
        <v>323</v>
      </c>
      <c r="C89" s="32" t="s">
        <v>35</v>
      </c>
      <c r="D89" s="57">
        <v>48000</v>
      </c>
      <c r="E89" s="61">
        <v>45796</v>
      </c>
      <c r="F89" s="60"/>
      <c r="G89" s="60"/>
    </row>
    <row r="90" spans="1:10" x14ac:dyDescent="0.2">
      <c r="A90" s="6"/>
      <c r="B90" s="41">
        <v>329</v>
      </c>
      <c r="C90" s="46" t="s">
        <v>13</v>
      </c>
      <c r="D90" s="57">
        <v>2080</v>
      </c>
      <c r="E90" s="57">
        <v>2080</v>
      </c>
      <c r="F90" s="60"/>
      <c r="G90" s="60"/>
    </row>
    <row r="91" spans="1:10" x14ac:dyDescent="0.2">
      <c r="A91" s="6"/>
      <c r="B91" s="42">
        <v>34</v>
      </c>
      <c r="C91" s="2" t="s">
        <v>38</v>
      </c>
      <c r="D91" s="48">
        <f>SUM(D92)</f>
        <v>3088</v>
      </c>
      <c r="E91" s="48">
        <f>SUM(E92)</f>
        <v>4000</v>
      </c>
      <c r="F91" s="45">
        <v>3088</v>
      </c>
      <c r="G91" s="45">
        <f>F91</f>
        <v>3088</v>
      </c>
    </row>
    <row r="92" spans="1:10" x14ac:dyDescent="0.2">
      <c r="A92" s="6"/>
      <c r="B92" s="41">
        <v>343</v>
      </c>
      <c r="C92" s="46" t="s">
        <v>36</v>
      </c>
      <c r="D92" s="57">
        <v>3088</v>
      </c>
      <c r="E92" s="61">
        <v>4000</v>
      </c>
      <c r="F92" s="47"/>
      <c r="G92" s="47"/>
      <c r="J92" s="39"/>
    </row>
    <row r="93" spans="1:10" x14ac:dyDescent="0.2">
      <c r="A93" s="6"/>
      <c r="B93" s="37"/>
      <c r="C93" s="46"/>
      <c r="D93" s="57"/>
      <c r="E93" s="57"/>
      <c r="F93" s="47"/>
      <c r="G93" s="47"/>
      <c r="J93" s="39"/>
    </row>
    <row r="94" spans="1:10" x14ac:dyDescent="0.2">
      <c r="A94" s="6"/>
      <c r="B94" s="11" t="s">
        <v>47</v>
      </c>
      <c r="C94" s="12" t="s">
        <v>48</v>
      </c>
      <c r="D94" s="57"/>
      <c r="E94" s="57"/>
      <c r="F94" s="47"/>
      <c r="G94" s="47"/>
      <c r="J94" s="39"/>
    </row>
    <row r="95" spans="1:10" x14ac:dyDescent="0.2">
      <c r="A95" s="6" t="s">
        <v>49</v>
      </c>
      <c r="B95" s="26" t="s">
        <v>44</v>
      </c>
      <c r="C95" s="2" t="s">
        <v>50</v>
      </c>
      <c r="D95" s="57"/>
      <c r="E95" s="57"/>
      <c r="F95" s="47"/>
      <c r="G95" s="47"/>
      <c r="J95" s="39"/>
    </row>
    <row r="96" spans="1:10" x14ac:dyDescent="0.2">
      <c r="A96" s="4"/>
      <c r="B96" s="11">
        <v>3</v>
      </c>
      <c r="C96" s="74" t="s">
        <v>15</v>
      </c>
      <c r="D96" s="48">
        <f>D97</f>
        <v>4500</v>
      </c>
      <c r="E96" s="48">
        <f>E97</f>
        <v>108500</v>
      </c>
      <c r="F96" s="48">
        <f>F97</f>
        <v>4500</v>
      </c>
      <c r="G96" s="48">
        <f>G97</f>
        <v>4500</v>
      </c>
      <c r="J96" s="39"/>
    </row>
    <row r="97" spans="1:10" x14ac:dyDescent="0.2">
      <c r="A97" s="4"/>
      <c r="B97" s="42" t="s">
        <v>0</v>
      </c>
      <c r="C97" s="43" t="s">
        <v>16</v>
      </c>
      <c r="D97" s="48">
        <f>D99</f>
        <v>4500</v>
      </c>
      <c r="E97" s="48">
        <f>SUM(E98:E99)</f>
        <v>108500</v>
      </c>
      <c r="F97" s="45">
        <v>4500</v>
      </c>
      <c r="G97" s="45">
        <f>F97</f>
        <v>4500</v>
      </c>
      <c r="J97" s="39"/>
    </row>
    <row r="98" spans="1:10" x14ac:dyDescent="0.2">
      <c r="A98" s="4"/>
      <c r="B98" s="27">
        <v>322</v>
      </c>
      <c r="C98" s="81" t="s">
        <v>18</v>
      </c>
      <c r="D98" s="48"/>
      <c r="E98" s="61">
        <v>104000</v>
      </c>
      <c r="F98" s="45"/>
      <c r="G98" s="45"/>
      <c r="J98" s="39"/>
    </row>
    <row r="99" spans="1:10" x14ac:dyDescent="0.2">
      <c r="A99" s="4"/>
      <c r="B99" s="37">
        <v>323</v>
      </c>
      <c r="C99" s="32" t="s">
        <v>42</v>
      </c>
      <c r="D99" s="57">
        <v>4500</v>
      </c>
      <c r="E99" s="57">
        <v>4500</v>
      </c>
      <c r="F99" s="47"/>
      <c r="G99" s="47"/>
      <c r="J99" s="39"/>
    </row>
    <row r="100" spans="1:10" x14ac:dyDescent="0.2">
      <c r="A100" s="6"/>
      <c r="B100" s="37"/>
      <c r="C100" s="49"/>
      <c r="D100" s="57"/>
      <c r="E100" s="57"/>
      <c r="F100" s="48"/>
      <c r="G100" s="48"/>
    </row>
    <row r="101" spans="1:10" x14ac:dyDescent="0.2">
      <c r="A101" s="4">
        <v>2102</v>
      </c>
      <c r="B101" s="50" t="s">
        <v>53</v>
      </c>
      <c r="C101" s="13" t="s">
        <v>54</v>
      </c>
      <c r="D101" s="57"/>
      <c r="E101" s="57"/>
      <c r="F101" s="48"/>
      <c r="G101" s="48"/>
    </row>
    <row r="102" spans="1:10" x14ac:dyDescent="0.2">
      <c r="A102" s="4"/>
      <c r="B102" s="11" t="s">
        <v>47</v>
      </c>
      <c r="C102" s="10" t="s">
        <v>48</v>
      </c>
      <c r="D102" s="57"/>
      <c r="E102" s="57"/>
      <c r="F102" s="48"/>
      <c r="G102" s="48"/>
    </row>
    <row r="103" spans="1:10" x14ac:dyDescent="0.2">
      <c r="A103" s="6" t="s">
        <v>55</v>
      </c>
      <c r="B103" s="26" t="s">
        <v>44</v>
      </c>
      <c r="C103" s="14" t="s">
        <v>56</v>
      </c>
      <c r="D103" s="57"/>
      <c r="E103" s="57"/>
      <c r="F103" s="48"/>
      <c r="G103" s="48"/>
    </row>
    <row r="104" spans="1:10" x14ac:dyDescent="0.2">
      <c r="A104" s="6"/>
      <c r="B104" s="11">
        <v>3</v>
      </c>
      <c r="C104" s="74" t="s">
        <v>15</v>
      </c>
      <c r="D104" s="48">
        <f>D105+D109</f>
        <v>523024.1</v>
      </c>
      <c r="E104" s="48">
        <f>E105+E109</f>
        <v>356761.5</v>
      </c>
      <c r="F104" s="48">
        <f>F105+F109</f>
        <v>523024.1</v>
      </c>
      <c r="G104" s="48">
        <f>G105+G109</f>
        <v>523024.1</v>
      </c>
    </row>
    <row r="105" spans="1:10" x14ac:dyDescent="0.2">
      <c r="A105" s="6"/>
      <c r="B105" s="42" t="s">
        <v>0</v>
      </c>
      <c r="C105" s="43" t="s">
        <v>16</v>
      </c>
      <c r="D105" s="48">
        <f>SUM(D106:D108)</f>
        <v>137330.1</v>
      </c>
      <c r="E105" s="48">
        <f>SUM(E106:E108)</f>
        <v>17330.099999999999</v>
      </c>
      <c r="F105" s="45">
        <v>137330.1</v>
      </c>
      <c r="G105" s="48">
        <f>F105</f>
        <v>137330.1</v>
      </c>
    </row>
    <row r="106" spans="1:10" x14ac:dyDescent="0.2">
      <c r="A106" s="6"/>
      <c r="B106" s="27">
        <v>322</v>
      </c>
      <c r="C106" s="81" t="s">
        <v>18</v>
      </c>
      <c r="D106" s="61">
        <v>120000</v>
      </c>
      <c r="E106" s="57">
        <v>0</v>
      </c>
      <c r="F106" s="48"/>
      <c r="G106" s="48"/>
    </row>
    <row r="107" spans="1:10" x14ac:dyDescent="0.2">
      <c r="A107" s="6"/>
      <c r="B107" s="37">
        <v>323</v>
      </c>
      <c r="C107" s="32" t="s">
        <v>42</v>
      </c>
      <c r="D107" s="57">
        <v>6200.75</v>
      </c>
      <c r="E107" s="57">
        <v>6200.75</v>
      </c>
      <c r="F107" s="48"/>
      <c r="G107" s="48"/>
    </row>
    <row r="108" spans="1:10" x14ac:dyDescent="0.2">
      <c r="A108" s="6"/>
      <c r="B108" s="27">
        <v>329</v>
      </c>
      <c r="C108" s="28" t="s">
        <v>13</v>
      </c>
      <c r="D108" s="57">
        <v>11129.35</v>
      </c>
      <c r="E108" s="57">
        <v>11129.35</v>
      </c>
      <c r="F108" s="48"/>
      <c r="G108" s="48"/>
    </row>
    <row r="109" spans="1:10" x14ac:dyDescent="0.2">
      <c r="A109" s="6"/>
      <c r="B109" s="11">
        <v>37</v>
      </c>
      <c r="C109" s="2" t="s">
        <v>98</v>
      </c>
      <c r="D109" s="48">
        <f>D110</f>
        <v>385694</v>
      </c>
      <c r="E109" s="48">
        <f>E110</f>
        <v>339431.4</v>
      </c>
      <c r="F109" s="48">
        <v>385694</v>
      </c>
      <c r="G109" s="48">
        <f>F109</f>
        <v>385694</v>
      </c>
    </row>
    <row r="110" spans="1:10" x14ac:dyDescent="0.2">
      <c r="A110" s="6"/>
      <c r="B110" s="27">
        <v>372</v>
      </c>
      <c r="C110" s="46" t="s">
        <v>37</v>
      </c>
      <c r="D110" s="57">
        <v>385694</v>
      </c>
      <c r="E110" s="57">
        <v>339431.4</v>
      </c>
      <c r="F110" s="48"/>
      <c r="G110" s="48"/>
    </row>
    <row r="111" spans="1:10" x14ac:dyDescent="0.2">
      <c r="A111" s="6"/>
      <c r="B111" s="27"/>
      <c r="C111" s="14"/>
      <c r="D111" s="57"/>
      <c r="E111" s="57"/>
      <c r="F111" s="48"/>
      <c r="G111" s="48"/>
    </row>
    <row r="112" spans="1:10" hidden="1" x14ac:dyDescent="0.2">
      <c r="A112" s="6"/>
      <c r="B112" s="11" t="s">
        <v>47</v>
      </c>
      <c r="C112" s="10" t="s">
        <v>48</v>
      </c>
      <c r="D112" s="57"/>
      <c r="E112" s="57"/>
      <c r="F112" s="48"/>
      <c r="G112" s="48"/>
    </row>
    <row r="113" spans="1:7" hidden="1" x14ac:dyDescent="0.2">
      <c r="A113" s="6"/>
      <c r="B113" s="11"/>
      <c r="C113" s="10"/>
      <c r="D113" s="57"/>
      <c r="E113" s="57"/>
      <c r="F113" s="48"/>
      <c r="G113" s="48"/>
    </row>
    <row r="114" spans="1:7" hidden="1" x14ac:dyDescent="0.2">
      <c r="A114" s="6" t="s">
        <v>106</v>
      </c>
      <c r="B114" s="26" t="s">
        <v>44</v>
      </c>
      <c r="C114" s="13" t="s">
        <v>107</v>
      </c>
      <c r="D114" s="57"/>
      <c r="E114" s="57"/>
      <c r="F114" s="48"/>
      <c r="G114" s="48"/>
    </row>
    <row r="115" spans="1:7" hidden="1" x14ac:dyDescent="0.2">
      <c r="A115" s="6"/>
      <c r="B115" s="42">
        <v>3</v>
      </c>
      <c r="C115" s="2" t="s">
        <v>15</v>
      </c>
      <c r="D115" s="48">
        <f>D116</f>
        <v>0</v>
      </c>
      <c r="E115" s="48">
        <f>E116</f>
        <v>0</v>
      </c>
      <c r="F115" s="48"/>
      <c r="G115" s="48"/>
    </row>
    <row r="116" spans="1:7" hidden="1" x14ac:dyDescent="0.2">
      <c r="A116" s="6"/>
      <c r="B116" s="42">
        <v>32</v>
      </c>
      <c r="C116" s="2" t="s">
        <v>41</v>
      </c>
      <c r="D116" s="48">
        <f>SUM(D117:D118)</f>
        <v>0</v>
      </c>
      <c r="E116" s="48">
        <f>SUM(E117:E118)</f>
        <v>0</v>
      </c>
      <c r="F116" s="45"/>
      <c r="G116" s="48">
        <f>F116</f>
        <v>0</v>
      </c>
    </row>
    <row r="117" spans="1:7" hidden="1" x14ac:dyDescent="0.2">
      <c r="A117" s="6"/>
      <c r="B117" s="41">
        <v>321</v>
      </c>
      <c r="C117" s="32" t="s">
        <v>34</v>
      </c>
      <c r="D117" s="57">
        <v>0</v>
      </c>
      <c r="E117" s="57">
        <v>0</v>
      </c>
      <c r="F117" s="48"/>
      <c r="G117" s="48"/>
    </row>
    <row r="118" spans="1:7" hidden="1" x14ac:dyDescent="0.2">
      <c r="A118" s="6"/>
      <c r="B118" s="37">
        <v>323</v>
      </c>
      <c r="C118" s="32" t="s">
        <v>42</v>
      </c>
      <c r="D118" s="57">
        <v>0</v>
      </c>
      <c r="E118" s="57">
        <v>0</v>
      </c>
      <c r="F118" s="48"/>
      <c r="G118" s="48"/>
    </row>
    <row r="119" spans="1:7" hidden="1" x14ac:dyDescent="0.2">
      <c r="A119" s="6"/>
      <c r="B119" s="37"/>
      <c r="C119" s="44"/>
      <c r="D119" s="57"/>
      <c r="E119" s="57"/>
      <c r="F119" s="48"/>
      <c r="G119" s="48"/>
    </row>
    <row r="120" spans="1:7" x14ac:dyDescent="0.2">
      <c r="A120" s="6" t="s">
        <v>99</v>
      </c>
      <c r="B120" s="26" t="s">
        <v>44</v>
      </c>
      <c r="C120" s="13" t="s">
        <v>100</v>
      </c>
      <c r="D120" s="57"/>
      <c r="E120" s="57"/>
      <c r="F120" s="48"/>
      <c r="G120" s="48"/>
    </row>
    <row r="121" spans="1:7" x14ac:dyDescent="0.2">
      <c r="A121" s="6"/>
      <c r="B121" s="42">
        <v>3</v>
      </c>
      <c r="C121" s="2" t="s">
        <v>15</v>
      </c>
      <c r="D121" s="48">
        <f>D122</f>
        <v>7000</v>
      </c>
      <c r="E121" s="48">
        <f>E122</f>
        <v>0</v>
      </c>
      <c r="F121" s="48">
        <f>F122</f>
        <v>7000</v>
      </c>
      <c r="G121" s="48">
        <f>G122</f>
        <v>7000</v>
      </c>
    </row>
    <row r="122" spans="1:7" x14ac:dyDescent="0.2">
      <c r="A122" s="6"/>
      <c r="B122" s="42">
        <v>32</v>
      </c>
      <c r="C122" s="2" t="s">
        <v>41</v>
      </c>
      <c r="D122" s="48">
        <f>SUM(D123:D125)</f>
        <v>7000</v>
      </c>
      <c r="E122" s="48">
        <f>SUM(E123:E125)</f>
        <v>0</v>
      </c>
      <c r="F122" s="45">
        <v>7000</v>
      </c>
      <c r="G122" s="48">
        <v>7000</v>
      </c>
    </row>
    <row r="123" spans="1:7" x14ac:dyDescent="0.2">
      <c r="A123" s="6"/>
      <c r="B123" s="41">
        <v>321</v>
      </c>
      <c r="C123" s="32" t="s">
        <v>34</v>
      </c>
      <c r="D123" s="57">
        <v>0</v>
      </c>
      <c r="E123" s="57">
        <v>0</v>
      </c>
      <c r="F123" s="45"/>
      <c r="G123" s="48"/>
    </row>
    <row r="124" spans="1:7" x14ac:dyDescent="0.2">
      <c r="A124" s="6"/>
      <c r="B124" s="37">
        <v>323</v>
      </c>
      <c r="C124" s="32" t="s">
        <v>42</v>
      </c>
      <c r="D124" s="57">
        <v>0</v>
      </c>
      <c r="E124" s="57">
        <v>0</v>
      </c>
      <c r="F124" s="45"/>
      <c r="G124" s="48"/>
    </row>
    <row r="125" spans="1:7" x14ac:dyDescent="0.2">
      <c r="A125" s="6"/>
      <c r="B125" s="51">
        <v>329</v>
      </c>
      <c r="C125" s="28" t="s">
        <v>13</v>
      </c>
      <c r="D125" s="61">
        <v>7000</v>
      </c>
      <c r="E125" s="57">
        <v>0</v>
      </c>
      <c r="F125" s="48"/>
      <c r="G125" s="48"/>
    </row>
    <row r="126" spans="1:7" x14ac:dyDescent="0.2">
      <c r="A126" s="6"/>
      <c r="B126" s="42">
        <v>4</v>
      </c>
      <c r="C126" s="43" t="s">
        <v>21</v>
      </c>
      <c r="D126" s="48">
        <f>D127</f>
        <v>0</v>
      </c>
      <c r="E126" s="48">
        <f>E127</f>
        <v>0</v>
      </c>
      <c r="F126" s="48"/>
      <c r="G126" s="48"/>
    </row>
    <row r="127" spans="1:7" x14ac:dyDescent="0.2">
      <c r="A127" s="6"/>
      <c r="B127" s="42">
        <v>42</v>
      </c>
      <c r="C127" s="54" t="s">
        <v>39</v>
      </c>
      <c r="D127" s="48">
        <f>SUM(D128)</f>
        <v>0</v>
      </c>
      <c r="E127" s="48">
        <f>SUM(E128)</f>
        <v>0</v>
      </c>
      <c r="F127" s="48"/>
      <c r="G127" s="48"/>
    </row>
    <row r="128" spans="1:7" x14ac:dyDescent="0.2">
      <c r="A128" s="6"/>
      <c r="B128" s="41">
        <v>422</v>
      </c>
      <c r="C128" s="32" t="s">
        <v>40</v>
      </c>
      <c r="D128" s="57">
        <v>0</v>
      </c>
      <c r="E128" s="57">
        <v>0</v>
      </c>
      <c r="F128" s="48"/>
      <c r="G128" s="48"/>
    </row>
    <row r="129" spans="1:9" x14ac:dyDescent="0.2">
      <c r="A129" s="6"/>
      <c r="B129" s="37"/>
      <c r="C129" s="49"/>
      <c r="D129" s="57"/>
      <c r="E129" s="57"/>
      <c r="F129" s="48"/>
      <c r="G129" s="48"/>
    </row>
    <row r="130" spans="1:9" x14ac:dyDescent="0.2">
      <c r="A130" s="6">
        <v>58300</v>
      </c>
      <c r="B130" s="11" t="s">
        <v>47</v>
      </c>
      <c r="C130" s="10" t="s">
        <v>48</v>
      </c>
      <c r="D130" s="57"/>
      <c r="E130" s="57"/>
      <c r="F130" s="48"/>
      <c r="G130" s="48"/>
    </row>
    <row r="131" spans="1:9" ht="14.25" customHeight="1" x14ac:dyDescent="0.2">
      <c r="A131" s="6" t="s">
        <v>52</v>
      </c>
      <c r="B131" s="26" t="s">
        <v>44</v>
      </c>
      <c r="C131" s="13" t="s">
        <v>69</v>
      </c>
      <c r="D131" s="57"/>
      <c r="E131" s="57"/>
      <c r="F131" s="48"/>
      <c r="G131" s="48"/>
    </row>
    <row r="132" spans="1:9" x14ac:dyDescent="0.2">
      <c r="A132" s="6"/>
      <c r="B132" s="42">
        <v>3</v>
      </c>
      <c r="C132" s="2" t="s">
        <v>15</v>
      </c>
      <c r="D132" s="48">
        <f>D133</f>
        <v>4320</v>
      </c>
      <c r="E132" s="48">
        <f>E133</f>
        <v>0</v>
      </c>
      <c r="F132" s="48">
        <f>F133</f>
        <v>4320</v>
      </c>
      <c r="G132" s="48">
        <f>F132</f>
        <v>4320</v>
      </c>
    </row>
    <row r="133" spans="1:9" x14ac:dyDescent="0.2">
      <c r="A133" s="6"/>
      <c r="B133" s="42">
        <v>32</v>
      </c>
      <c r="C133" s="2" t="s">
        <v>41</v>
      </c>
      <c r="D133" s="48">
        <f>D134</f>
        <v>4320</v>
      </c>
      <c r="E133" s="48">
        <f>E134</f>
        <v>0</v>
      </c>
      <c r="F133" s="48">
        <f>D133</f>
        <v>4320</v>
      </c>
      <c r="G133" s="48">
        <f>F133</f>
        <v>4320</v>
      </c>
    </row>
    <row r="134" spans="1:9" x14ac:dyDescent="0.2">
      <c r="A134" s="6"/>
      <c r="B134" s="41">
        <v>322</v>
      </c>
      <c r="C134" s="46" t="s">
        <v>18</v>
      </c>
      <c r="D134" s="61">
        <v>4320</v>
      </c>
      <c r="E134" s="57">
        <v>0</v>
      </c>
      <c r="F134" s="48"/>
      <c r="G134" s="48"/>
    </row>
    <row r="135" spans="1:9" x14ac:dyDescent="0.2">
      <c r="A135" s="6"/>
      <c r="B135" s="37"/>
      <c r="C135" s="49"/>
      <c r="D135" s="57"/>
      <c r="E135" s="57"/>
      <c r="F135" s="48"/>
      <c r="G135" s="48"/>
    </row>
    <row r="136" spans="1:9" ht="14.25" customHeight="1" x14ac:dyDescent="0.2">
      <c r="A136" s="6" t="s">
        <v>52</v>
      </c>
      <c r="B136" s="26" t="s">
        <v>44</v>
      </c>
      <c r="C136" s="13" t="s">
        <v>70</v>
      </c>
      <c r="D136" s="57"/>
      <c r="E136" s="57"/>
      <c r="F136" s="48"/>
      <c r="G136" s="48"/>
    </row>
    <row r="137" spans="1:9" x14ac:dyDescent="0.2">
      <c r="A137" s="6">
        <v>55431</v>
      </c>
      <c r="B137" s="42">
        <v>3</v>
      </c>
      <c r="C137" s="2" t="s">
        <v>15</v>
      </c>
      <c r="D137" s="48">
        <f>D138</f>
        <v>0</v>
      </c>
      <c r="E137" s="48">
        <f>E138</f>
        <v>60000</v>
      </c>
      <c r="F137" s="48"/>
      <c r="G137" s="48"/>
    </row>
    <row r="138" spans="1:9" x14ac:dyDescent="0.2">
      <c r="A138" s="6"/>
      <c r="B138" s="42">
        <v>32</v>
      </c>
      <c r="C138" s="2" t="s">
        <v>41</v>
      </c>
      <c r="D138" s="48">
        <f>D139</f>
        <v>0</v>
      </c>
      <c r="E138" s="48">
        <f>E139</f>
        <v>60000</v>
      </c>
      <c r="F138" s="48">
        <v>0</v>
      </c>
      <c r="G138" s="48">
        <f>F138</f>
        <v>0</v>
      </c>
    </row>
    <row r="139" spans="1:9" x14ac:dyDescent="0.2">
      <c r="A139" s="6"/>
      <c r="B139" s="41">
        <v>322</v>
      </c>
      <c r="C139" s="46" t="s">
        <v>18</v>
      </c>
      <c r="D139" s="57">
        <v>0</v>
      </c>
      <c r="E139" s="61">
        <v>60000</v>
      </c>
      <c r="F139" s="48"/>
      <c r="G139" s="48"/>
    </row>
    <row r="140" spans="1:9" x14ac:dyDescent="0.2">
      <c r="A140" s="6"/>
      <c r="B140" s="37"/>
      <c r="C140" s="49"/>
      <c r="D140" s="57"/>
      <c r="E140" s="57"/>
      <c r="F140" s="57"/>
      <c r="G140" s="62"/>
      <c r="H140" s="52"/>
      <c r="I140" s="53"/>
    </row>
    <row r="141" spans="1:9" x14ac:dyDescent="0.2">
      <c r="A141" s="6" t="s">
        <v>112</v>
      </c>
      <c r="B141" s="26" t="s">
        <v>44</v>
      </c>
      <c r="C141" s="13" t="s">
        <v>113</v>
      </c>
      <c r="D141" s="57"/>
      <c r="E141" s="57"/>
      <c r="F141" s="57"/>
      <c r="G141" s="62"/>
      <c r="H141" s="52"/>
      <c r="I141" s="53"/>
    </row>
    <row r="142" spans="1:9" x14ac:dyDescent="0.2">
      <c r="A142" s="6">
        <v>55431</v>
      </c>
      <c r="B142" s="4">
        <v>3</v>
      </c>
      <c r="C142" s="73" t="s">
        <v>15</v>
      </c>
      <c r="D142" s="48">
        <f>D143+D147</f>
        <v>28000</v>
      </c>
      <c r="E142" s="48">
        <f>E143+E147</f>
        <v>22710</v>
      </c>
      <c r="F142" s="48">
        <f>F143+F147</f>
        <v>28000</v>
      </c>
      <c r="G142" s="48">
        <f>G143+G147</f>
        <v>28000</v>
      </c>
      <c r="H142" s="52"/>
      <c r="I142" s="53"/>
    </row>
    <row r="143" spans="1:9" x14ac:dyDescent="0.2">
      <c r="A143" s="6"/>
      <c r="B143" s="4">
        <v>31</v>
      </c>
      <c r="C143" s="4" t="s">
        <v>27</v>
      </c>
      <c r="D143" s="48">
        <f>SUM(D144:D146)</f>
        <v>17500</v>
      </c>
      <c r="E143" s="48">
        <f>SUM(E144:E146)</f>
        <v>17460</v>
      </c>
      <c r="F143" s="48">
        <v>18765</v>
      </c>
      <c r="G143" s="63">
        <f>F143</f>
        <v>18765</v>
      </c>
      <c r="H143" s="52"/>
      <c r="I143" s="53"/>
    </row>
    <row r="144" spans="1:9" x14ac:dyDescent="0.2">
      <c r="A144" s="6"/>
      <c r="B144" s="41">
        <v>311</v>
      </c>
      <c r="C144" s="32" t="s">
        <v>14</v>
      </c>
      <c r="D144" s="57">
        <v>14212.5</v>
      </c>
      <c r="E144" s="57">
        <v>14250</v>
      </c>
      <c r="F144" s="48"/>
      <c r="G144" s="63"/>
      <c r="H144" s="52"/>
      <c r="I144" s="53"/>
    </row>
    <row r="145" spans="1:9" x14ac:dyDescent="0.2">
      <c r="A145" s="6"/>
      <c r="B145" s="41">
        <v>312</v>
      </c>
      <c r="C145" s="32" t="s">
        <v>116</v>
      </c>
      <c r="D145" s="57">
        <v>937.5</v>
      </c>
      <c r="E145" s="57">
        <v>900</v>
      </c>
      <c r="F145" s="48"/>
      <c r="G145" s="63"/>
      <c r="H145" s="52"/>
      <c r="I145" s="53"/>
    </row>
    <row r="146" spans="1:9" x14ac:dyDescent="0.2">
      <c r="A146" s="6"/>
      <c r="B146" s="41">
        <v>313</v>
      </c>
      <c r="C146" s="32" t="s">
        <v>28</v>
      </c>
      <c r="D146" s="57">
        <v>2350</v>
      </c>
      <c r="E146" s="57">
        <v>2310</v>
      </c>
      <c r="F146" s="48"/>
      <c r="G146" s="63"/>
      <c r="H146" s="52"/>
      <c r="I146" s="53"/>
    </row>
    <row r="147" spans="1:9" x14ac:dyDescent="0.2">
      <c r="A147" s="6"/>
      <c r="B147" s="42">
        <v>32</v>
      </c>
      <c r="C147" s="43" t="s">
        <v>16</v>
      </c>
      <c r="D147" s="48">
        <f>SUM(D148:D149)</f>
        <v>10500</v>
      </c>
      <c r="E147" s="48">
        <f>SUM(E148:E149)</f>
        <v>5250</v>
      </c>
      <c r="F147" s="48">
        <v>9235</v>
      </c>
      <c r="G147" s="63">
        <f>F147</f>
        <v>9235</v>
      </c>
      <c r="H147" s="52"/>
      <c r="I147" s="53"/>
    </row>
    <row r="148" spans="1:9" x14ac:dyDescent="0.2">
      <c r="A148" s="6"/>
      <c r="B148" s="41">
        <v>321</v>
      </c>
      <c r="C148" s="32" t="s">
        <v>29</v>
      </c>
      <c r="D148" s="57">
        <v>2500</v>
      </c>
      <c r="E148" s="61">
        <v>1750</v>
      </c>
      <c r="F148" s="48"/>
      <c r="G148" s="63"/>
      <c r="H148" s="52"/>
      <c r="I148" s="53"/>
    </row>
    <row r="149" spans="1:9" x14ac:dyDescent="0.2">
      <c r="A149" s="6"/>
      <c r="B149" s="41">
        <v>322</v>
      </c>
      <c r="C149" s="46" t="s">
        <v>18</v>
      </c>
      <c r="D149" s="57">
        <v>8000</v>
      </c>
      <c r="E149" s="61">
        <v>3500</v>
      </c>
      <c r="F149" s="48"/>
      <c r="G149" s="63"/>
      <c r="H149" s="52"/>
      <c r="I149" s="53"/>
    </row>
    <row r="150" spans="1:9" x14ac:dyDescent="0.2">
      <c r="A150" s="6"/>
      <c r="B150" s="37"/>
      <c r="C150" s="49"/>
      <c r="D150" s="57"/>
      <c r="E150" s="57"/>
      <c r="F150" s="48"/>
      <c r="G150" s="63"/>
      <c r="H150" s="52"/>
      <c r="I150" s="53"/>
    </row>
    <row r="151" spans="1:9" x14ac:dyDescent="0.2">
      <c r="A151" s="6" t="s">
        <v>112</v>
      </c>
      <c r="B151" s="26" t="s">
        <v>44</v>
      </c>
      <c r="C151" s="13" t="s">
        <v>114</v>
      </c>
      <c r="D151" s="57"/>
      <c r="E151" s="57"/>
      <c r="F151" s="48"/>
      <c r="G151" s="63"/>
      <c r="H151" s="52"/>
      <c r="I151" s="53"/>
    </row>
    <row r="152" spans="1:9" x14ac:dyDescent="0.2">
      <c r="A152" s="6">
        <v>55348</v>
      </c>
      <c r="B152" s="4">
        <v>3</v>
      </c>
      <c r="C152" s="73" t="s">
        <v>15</v>
      </c>
      <c r="D152" s="48">
        <f>D153+D157</f>
        <v>28000</v>
      </c>
      <c r="E152" s="48">
        <f>E153+E157</f>
        <v>22710</v>
      </c>
      <c r="F152" s="48">
        <f>F153+F157</f>
        <v>28000</v>
      </c>
      <c r="G152" s="48">
        <f>G153+G157</f>
        <v>28000</v>
      </c>
      <c r="H152" s="52"/>
      <c r="I152" s="53"/>
    </row>
    <row r="153" spans="1:9" x14ac:dyDescent="0.2">
      <c r="A153" s="6"/>
      <c r="B153" s="4">
        <v>31</v>
      </c>
      <c r="C153" s="4" t="s">
        <v>27</v>
      </c>
      <c r="D153" s="48">
        <f>SUM(D154:D156)</f>
        <v>17500</v>
      </c>
      <c r="E153" s="48">
        <f>SUM(E154:E156)</f>
        <v>17460</v>
      </c>
      <c r="F153" s="48">
        <v>18765</v>
      </c>
      <c r="G153" s="63">
        <f>F153</f>
        <v>18765</v>
      </c>
      <c r="H153" s="52"/>
      <c r="I153" s="53"/>
    </row>
    <row r="154" spans="1:9" x14ac:dyDescent="0.2">
      <c r="A154" s="6"/>
      <c r="B154" s="41">
        <v>311</v>
      </c>
      <c r="C154" s="32" t="s">
        <v>14</v>
      </c>
      <c r="D154" s="57">
        <v>14212.5</v>
      </c>
      <c r="E154" s="57">
        <v>14250</v>
      </c>
      <c r="F154" s="48"/>
      <c r="G154" s="63"/>
      <c r="H154" s="52"/>
      <c r="I154" s="53"/>
    </row>
    <row r="155" spans="1:9" x14ac:dyDescent="0.2">
      <c r="A155" s="6"/>
      <c r="B155" s="41">
        <v>312</v>
      </c>
      <c r="C155" s="32" t="s">
        <v>116</v>
      </c>
      <c r="D155" s="57">
        <v>937.5</v>
      </c>
      <c r="E155" s="57">
        <v>900</v>
      </c>
      <c r="F155" s="48"/>
      <c r="G155" s="63"/>
      <c r="H155" s="52"/>
      <c r="I155" s="53"/>
    </row>
    <row r="156" spans="1:9" x14ac:dyDescent="0.2">
      <c r="A156" s="6"/>
      <c r="B156" s="41">
        <v>313</v>
      </c>
      <c r="C156" s="32" t="s">
        <v>28</v>
      </c>
      <c r="D156" s="57">
        <v>2350</v>
      </c>
      <c r="E156" s="57">
        <v>2310</v>
      </c>
      <c r="F156" s="48"/>
      <c r="G156" s="63"/>
      <c r="H156" s="52"/>
      <c r="I156" s="53"/>
    </row>
    <row r="157" spans="1:9" x14ac:dyDescent="0.2">
      <c r="A157" s="6"/>
      <c r="B157" s="42">
        <v>32</v>
      </c>
      <c r="C157" s="43" t="s">
        <v>16</v>
      </c>
      <c r="D157" s="48">
        <f>SUM(D158:D159)</f>
        <v>10500</v>
      </c>
      <c r="E157" s="48">
        <f>SUM(E158:E159)</f>
        <v>5250</v>
      </c>
      <c r="F157" s="48">
        <v>9235</v>
      </c>
      <c r="G157" s="63">
        <f>F157</f>
        <v>9235</v>
      </c>
      <c r="H157" s="52"/>
      <c r="I157" s="53"/>
    </row>
    <row r="158" spans="1:9" x14ac:dyDescent="0.2">
      <c r="A158" s="6"/>
      <c r="B158" s="41">
        <v>321</v>
      </c>
      <c r="C158" s="32" t="s">
        <v>29</v>
      </c>
      <c r="D158" s="57">
        <v>2500</v>
      </c>
      <c r="E158" s="61">
        <v>1750</v>
      </c>
      <c r="F158" s="48"/>
      <c r="G158" s="63"/>
      <c r="H158" s="52"/>
      <c r="I158" s="53"/>
    </row>
    <row r="159" spans="1:9" x14ac:dyDescent="0.2">
      <c r="A159" s="6"/>
      <c r="B159" s="41">
        <v>322</v>
      </c>
      <c r="C159" s="46" t="s">
        <v>18</v>
      </c>
      <c r="D159" s="57">
        <v>8000</v>
      </c>
      <c r="E159" s="61">
        <v>3500</v>
      </c>
      <c r="F159" s="48"/>
      <c r="G159" s="63"/>
      <c r="H159" s="52"/>
      <c r="I159" s="53"/>
    </row>
    <row r="160" spans="1:9" x14ac:dyDescent="0.2">
      <c r="A160" s="6"/>
      <c r="B160" s="37"/>
      <c r="C160" s="49"/>
      <c r="D160" s="57"/>
      <c r="E160" s="57"/>
      <c r="F160" s="48"/>
      <c r="G160" s="63"/>
      <c r="H160" s="52"/>
      <c r="I160" s="53"/>
    </row>
    <row r="161" spans="1:9" x14ac:dyDescent="0.2">
      <c r="A161" s="6" t="s">
        <v>112</v>
      </c>
      <c r="B161" s="26" t="s">
        <v>44</v>
      </c>
      <c r="C161" s="13" t="s">
        <v>115</v>
      </c>
      <c r="D161" s="57"/>
      <c r="E161" s="57"/>
      <c r="F161" s="48"/>
      <c r="G161" s="63"/>
      <c r="H161" s="52"/>
      <c r="I161" s="53"/>
    </row>
    <row r="162" spans="1:9" x14ac:dyDescent="0.2">
      <c r="A162" s="6">
        <v>47300</v>
      </c>
      <c r="B162" s="4">
        <v>3</v>
      </c>
      <c r="C162" s="73" t="s">
        <v>15</v>
      </c>
      <c r="D162" s="48">
        <f>D163+D167</f>
        <v>56000</v>
      </c>
      <c r="E162" s="48">
        <f>E163+E167</f>
        <v>48915</v>
      </c>
      <c r="F162" s="48">
        <f>F163+F167</f>
        <v>76500</v>
      </c>
      <c r="G162" s="48">
        <f>G163+G167</f>
        <v>76500</v>
      </c>
      <c r="H162" s="52"/>
      <c r="I162" s="53"/>
    </row>
    <row r="163" spans="1:9" x14ac:dyDescent="0.2">
      <c r="A163" s="6"/>
      <c r="B163" s="4">
        <v>31</v>
      </c>
      <c r="C163" s="4" t="s">
        <v>27</v>
      </c>
      <c r="D163" s="48">
        <f>SUM(D164:D166)</f>
        <v>35000</v>
      </c>
      <c r="E163" s="48">
        <f>SUM(E164:E166)</f>
        <v>38415</v>
      </c>
      <c r="F163" s="48">
        <v>51474</v>
      </c>
      <c r="G163" s="63">
        <f>F163</f>
        <v>51474</v>
      </c>
      <c r="H163" s="52"/>
      <c r="I163" s="53"/>
    </row>
    <row r="164" spans="1:9" x14ac:dyDescent="0.2">
      <c r="A164" s="6"/>
      <c r="B164" s="41">
        <v>311</v>
      </c>
      <c r="C164" s="32" t="s">
        <v>14</v>
      </c>
      <c r="D164" s="57">
        <v>28425</v>
      </c>
      <c r="E164" s="57">
        <v>31500</v>
      </c>
      <c r="F164" s="48"/>
      <c r="G164" s="63"/>
      <c r="H164" s="52"/>
      <c r="I164" s="53"/>
    </row>
    <row r="165" spans="1:9" x14ac:dyDescent="0.2">
      <c r="A165" s="6"/>
      <c r="B165" s="41">
        <v>312</v>
      </c>
      <c r="C165" s="32" t="s">
        <v>116</v>
      </c>
      <c r="D165" s="57">
        <v>1875</v>
      </c>
      <c r="E165" s="57">
        <v>1800</v>
      </c>
      <c r="F165" s="48"/>
      <c r="G165" s="63"/>
      <c r="H165" s="52"/>
      <c r="I165" s="53"/>
    </row>
    <row r="166" spans="1:9" x14ac:dyDescent="0.2">
      <c r="A166" s="6"/>
      <c r="B166" s="41">
        <v>313</v>
      </c>
      <c r="C166" s="32" t="s">
        <v>28</v>
      </c>
      <c r="D166" s="57">
        <v>4700</v>
      </c>
      <c r="E166" s="57">
        <v>5115</v>
      </c>
      <c r="F166" s="48"/>
      <c r="G166" s="63"/>
      <c r="H166" s="52"/>
      <c r="I166" s="53"/>
    </row>
    <row r="167" spans="1:9" x14ac:dyDescent="0.2">
      <c r="A167" s="6"/>
      <c r="B167" s="42">
        <v>32</v>
      </c>
      <c r="C167" s="43" t="s">
        <v>16</v>
      </c>
      <c r="D167" s="48">
        <f>SUM(D168:D169)</f>
        <v>21000</v>
      </c>
      <c r="E167" s="48">
        <f>SUM(E168:E169)</f>
        <v>10500</v>
      </c>
      <c r="F167" s="48">
        <v>25026</v>
      </c>
      <c r="G167" s="63">
        <f>F167</f>
        <v>25026</v>
      </c>
      <c r="H167" s="52"/>
      <c r="I167" s="53"/>
    </row>
    <row r="168" spans="1:9" x14ac:dyDescent="0.2">
      <c r="A168" s="6"/>
      <c r="B168" s="41">
        <v>321</v>
      </c>
      <c r="C168" s="32" t="s">
        <v>29</v>
      </c>
      <c r="D168" s="57">
        <v>5000</v>
      </c>
      <c r="E168" s="61">
        <v>3500</v>
      </c>
      <c r="F168" s="57"/>
      <c r="G168" s="62"/>
      <c r="H168" s="52"/>
      <c r="I168" s="53"/>
    </row>
    <row r="169" spans="1:9" x14ac:dyDescent="0.2">
      <c r="A169" s="6"/>
      <c r="B169" s="41">
        <v>322</v>
      </c>
      <c r="C169" s="46" t="s">
        <v>18</v>
      </c>
      <c r="D169" s="57">
        <v>16000</v>
      </c>
      <c r="E169" s="61">
        <v>7000</v>
      </c>
      <c r="F169" s="57"/>
      <c r="G169" s="62"/>
      <c r="H169" s="52"/>
      <c r="I169" s="53"/>
    </row>
    <row r="170" spans="1:9" x14ac:dyDescent="0.2">
      <c r="A170" s="6"/>
      <c r="B170" s="37"/>
      <c r="C170" s="49"/>
      <c r="D170" s="57"/>
      <c r="E170" s="57"/>
      <c r="F170" s="57"/>
      <c r="G170" s="62"/>
      <c r="H170" s="52"/>
      <c r="I170" s="53"/>
    </row>
    <row r="171" spans="1:9" x14ac:dyDescent="0.2">
      <c r="A171" s="6" t="s">
        <v>99</v>
      </c>
      <c r="B171" s="26" t="s">
        <v>44</v>
      </c>
      <c r="C171" s="13" t="s">
        <v>108</v>
      </c>
      <c r="D171" s="57"/>
      <c r="E171" s="57"/>
      <c r="F171" s="57"/>
      <c r="G171" s="62"/>
      <c r="H171" s="52"/>
      <c r="I171" s="53"/>
    </row>
    <row r="172" spans="1:9" x14ac:dyDescent="0.2">
      <c r="A172" s="6">
        <v>55431</v>
      </c>
      <c r="B172" s="42">
        <v>3</v>
      </c>
      <c r="C172" s="2" t="s">
        <v>15</v>
      </c>
      <c r="D172" s="48">
        <f>D173</f>
        <v>3500</v>
      </c>
      <c r="E172" s="48">
        <f>E173</f>
        <v>4000</v>
      </c>
      <c r="F172" s="48">
        <f>F173</f>
        <v>3500</v>
      </c>
      <c r="G172" s="48">
        <f>G173</f>
        <v>3500</v>
      </c>
      <c r="H172" s="52"/>
      <c r="I172" s="53"/>
    </row>
    <row r="173" spans="1:9" x14ac:dyDescent="0.2">
      <c r="A173" s="6"/>
      <c r="B173" s="42">
        <v>32</v>
      </c>
      <c r="C173" s="2" t="s">
        <v>41</v>
      </c>
      <c r="D173" s="48">
        <f>D174</f>
        <v>3500</v>
      </c>
      <c r="E173" s="48">
        <f>E174</f>
        <v>4000</v>
      </c>
      <c r="F173" s="48">
        <f>D173</f>
        <v>3500</v>
      </c>
      <c r="G173" s="48">
        <f>F173</f>
        <v>3500</v>
      </c>
      <c r="H173" s="52"/>
      <c r="I173" s="53"/>
    </row>
    <row r="174" spans="1:9" x14ac:dyDescent="0.2">
      <c r="A174" s="6"/>
      <c r="B174" s="27">
        <v>329</v>
      </c>
      <c r="C174" s="28" t="s">
        <v>13</v>
      </c>
      <c r="D174" s="57">
        <v>3500</v>
      </c>
      <c r="E174" s="57">
        <v>4000</v>
      </c>
      <c r="F174" s="57"/>
      <c r="G174" s="62"/>
      <c r="H174" s="52"/>
      <c r="I174" s="53"/>
    </row>
    <row r="175" spans="1:9" x14ac:dyDescent="0.2">
      <c r="A175" s="6"/>
      <c r="B175" s="37"/>
      <c r="C175" s="49"/>
      <c r="D175" s="57"/>
      <c r="E175" s="57"/>
      <c r="F175" s="57"/>
      <c r="G175" s="62"/>
      <c r="H175" s="52"/>
      <c r="I175" s="53"/>
    </row>
    <row r="176" spans="1:9" x14ac:dyDescent="0.2">
      <c r="A176" s="6" t="s">
        <v>62</v>
      </c>
      <c r="B176" s="26" t="s">
        <v>44</v>
      </c>
      <c r="C176" s="13" t="s">
        <v>63</v>
      </c>
      <c r="D176" s="57"/>
      <c r="E176" s="57"/>
      <c r="F176" s="57"/>
      <c r="G176" s="62"/>
      <c r="H176" s="52"/>
      <c r="I176" s="53"/>
    </row>
    <row r="177" spans="1:9" x14ac:dyDescent="0.2">
      <c r="A177" s="6">
        <v>55431</v>
      </c>
      <c r="B177" s="42">
        <v>3</v>
      </c>
      <c r="C177" s="2" t="s">
        <v>15</v>
      </c>
      <c r="D177" s="48">
        <f>D178</f>
        <v>5000</v>
      </c>
      <c r="E177" s="48">
        <f>E178</f>
        <v>5000</v>
      </c>
      <c r="F177" s="48">
        <f>F178</f>
        <v>3000</v>
      </c>
      <c r="G177" s="48">
        <f>G178</f>
        <v>3000</v>
      </c>
      <c r="H177" s="52"/>
      <c r="I177" s="53"/>
    </row>
    <row r="178" spans="1:9" x14ac:dyDescent="0.2">
      <c r="A178" s="6"/>
      <c r="B178" s="42">
        <v>32</v>
      </c>
      <c r="C178" s="2" t="s">
        <v>41</v>
      </c>
      <c r="D178" s="48">
        <f>D179</f>
        <v>5000</v>
      </c>
      <c r="E178" s="48">
        <f>E179</f>
        <v>5000</v>
      </c>
      <c r="F178" s="48">
        <v>3000</v>
      </c>
      <c r="G178" s="48">
        <f>F178</f>
        <v>3000</v>
      </c>
      <c r="H178" s="52"/>
      <c r="I178" s="53"/>
    </row>
    <row r="179" spans="1:9" x14ac:dyDescent="0.2">
      <c r="A179" s="6"/>
      <c r="B179" s="27">
        <v>329</v>
      </c>
      <c r="C179" s="28" t="s">
        <v>13</v>
      </c>
      <c r="D179" s="57">
        <v>5000</v>
      </c>
      <c r="E179" s="57">
        <v>5000</v>
      </c>
      <c r="F179" s="57"/>
      <c r="G179" s="62"/>
      <c r="H179" s="52"/>
      <c r="I179" s="53"/>
    </row>
    <row r="180" spans="1:9" x14ac:dyDescent="0.2">
      <c r="A180" s="6"/>
      <c r="B180" s="27"/>
      <c r="C180" s="28"/>
      <c r="D180" s="57"/>
      <c r="E180" s="57"/>
      <c r="F180" s="57"/>
      <c r="G180" s="62"/>
      <c r="H180" s="52"/>
      <c r="I180" s="53"/>
    </row>
    <row r="181" spans="1:9" x14ac:dyDescent="0.2">
      <c r="A181" s="6" t="s">
        <v>109</v>
      </c>
      <c r="B181" s="26" t="s">
        <v>44</v>
      </c>
      <c r="C181" s="13" t="s">
        <v>110</v>
      </c>
      <c r="D181" s="57"/>
      <c r="E181" s="57"/>
      <c r="F181" s="57"/>
      <c r="G181" s="62"/>
      <c r="H181" s="52"/>
      <c r="I181" s="53"/>
    </row>
    <row r="182" spans="1:9" x14ac:dyDescent="0.2">
      <c r="A182" s="6">
        <v>55431</v>
      </c>
      <c r="B182" s="42">
        <v>3</v>
      </c>
      <c r="C182" s="2" t="s">
        <v>15</v>
      </c>
      <c r="D182" s="48">
        <f>D183</f>
        <v>4500</v>
      </c>
      <c r="E182" s="48">
        <f>E183</f>
        <v>3000</v>
      </c>
      <c r="F182" s="48">
        <f>F183</f>
        <v>4500</v>
      </c>
      <c r="G182" s="48">
        <f>G183</f>
        <v>4500</v>
      </c>
      <c r="H182" s="52"/>
      <c r="I182" s="53"/>
    </row>
    <row r="183" spans="1:9" x14ac:dyDescent="0.2">
      <c r="A183" s="6"/>
      <c r="B183" s="42">
        <v>32</v>
      </c>
      <c r="C183" s="2" t="s">
        <v>41</v>
      </c>
      <c r="D183" s="48">
        <f>D184</f>
        <v>4500</v>
      </c>
      <c r="E183" s="48">
        <f>E184</f>
        <v>3000</v>
      </c>
      <c r="F183" s="48">
        <f>D183</f>
        <v>4500</v>
      </c>
      <c r="G183" s="48">
        <f>F183</f>
        <v>4500</v>
      </c>
      <c r="H183" s="52"/>
      <c r="I183" s="53"/>
    </row>
    <row r="184" spans="1:9" x14ac:dyDescent="0.2">
      <c r="A184" s="6"/>
      <c r="B184" s="27">
        <v>329</v>
      </c>
      <c r="C184" s="28" t="s">
        <v>13</v>
      </c>
      <c r="D184" s="57">
        <v>4500</v>
      </c>
      <c r="E184" s="57">
        <v>3000</v>
      </c>
      <c r="F184" s="57"/>
      <c r="G184" s="62"/>
      <c r="H184" s="52"/>
      <c r="I184" s="53"/>
    </row>
    <row r="185" spans="1:9" x14ac:dyDescent="0.2">
      <c r="A185" s="6"/>
      <c r="B185" s="27"/>
      <c r="C185" s="28"/>
      <c r="D185" s="57"/>
      <c r="E185" s="57"/>
      <c r="F185" s="57"/>
      <c r="G185" s="62"/>
      <c r="H185" s="52"/>
      <c r="I185" s="53"/>
    </row>
    <row r="186" spans="1:9" x14ac:dyDescent="0.2">
      <c r="A186" s="6"/>
      <c r="B186" s="11" t="s">
        <v>47</v>
      </c>
      <c r="C186" s="14" t="s">
        <v>61</v>
      </c>
      <c r="D186" s="57"/>
      <c r="E186" s="57"/>
      <c r="F186" s="57"/>
      <c r="G186" s="62"/>
      <c r="H186" s="52"/>
      <c r="I186" s="53"/>
    </row>
    <row r="187" spans="1:9" x14ac:dyDescent="0.2">
      <c r="A187" s="6" t="s">
        <v>64</v>
      </c>
      <c r="B187" s="26" t="s">
        <v>44</v>
      </c>
      <c r="C187" s="13" t="s">
        <v>65</v>
      </c>
      <c r="D187" s="57"/>
      <c r="E187" s="57"/>
      <c r="F187" s="57"/>
      <c r="G187" s="62"/>
      <c r="H187" s="52"/>
      <c r="I187" s="53"/>
    </row>
    <row r="188" spans="1:9" x14ac:dyDescent="0.2">
      <c r="A188" s="6">
        <v>55431</v>
      </c>
      <c r="B188" s="42">
        <v>3</v>
      </c>
      <c r="C188" s="2" t="s">
        <v>15</v>
      </c>
      <c r="D188" s="48">
        <f>D189</f>
        <v>4000</v>
      </c>
      <c r="E188" s="48">
        <f>E189</f>
        <v>3000</v>
      </c>
      <c r="F188" s="48">
        <f>F189</f>
        <v>4000</v>
      </c>
      <c r="G188" s="48">
        <f>G189</f>
        <v>4000</v>
      </c>
      <c r="H188" s="52"/>
      <c r="I188" s="53"/>
    </row>
    <row r="189" spans="1:9" x14ac:dyDescent="0.2">
      <c r="A189" s="6"/>
      <c r="B189" s="42">
        <v>32</v>
      </c>
      <c r="C189" s="2" t="s">
        <v>41</v>
      </c>
      <c r="D189" s="48">
        <f>SUM(D190:D192)</f>
        <v>4000</v>
      </c>
      <c r="E189" s="48">
        <f>SUM(E190:E192)</f>
        <v>3000</v>
      </c>
      <c r="F189" s="48">
        <f>D189</f>
        <v>4000</v>
      </c>
      <c r="G189" s="48">
        <f>F189</f>
        <v>4000</v>
      </c>
      <c r="H189" s="52"/>
      <c r="I189" s="53"/>
    </row>
    <row r="190" spans="1:9" x14ac:dyDescent="0.2">
      <c r="A190" s="6"/>
      <c r="B190" s="41">
        <v>321</v>
      </c>
      <c r="C190" s="32" t="s">
        <v>29</v>
      </c>
      <c r="D190" s="57">
        <v>1000</v>
      </c>
      <c r="E190" s="57">
        <v>0</v>
      </c>
      <c r="F190" s="48"/>
      <c r="G190" s="63"/>
      <c r="H190" s="52"/>
      <c r="I190" s="53"/>
    </row>
    <row r="191" spans="1:9" x14ac:dyDescent="0.2">
      <c r="A191" s="6"/>
      <c r="B191" s="37">
        <v>323</v>
      </c>
      <c r="C191" s="49" t="s">
        <v>35</v>
      </c>
      <c r="D191" s="57">
        <v>2000</v>
      </c>
      <c r="E191" s="57">
        <v>0</v>
      </c>
      <c r="F191" s="48"/>
      <c r="G191" s="63"/>
      <c r="H191" s="52"/>
      <c r="I191" s="53"/>
    </row>
    <row r="192" spans="1:9" x14ac:dyDescent="0.2">
      <c r="A192" s="6"/>
      <c r="B192" s="27">
        <v>329</v>
      </c>
      <c r="C192" s="28" t="s">
        <v>13</v>
      </c>
      <c r="D192" s="57">
        <v>1000</v>
      </c>
      <c r="E192" s="57">
        <v>3000</v>
      </c>
      <c r="F192" s="57"/>
      <c r="G192" s="62"/>
      <c r="H192" s="52"/>
      <c r="I192" s="53"/>
    </row>
    <row r="193" spans="1:9" x14ac:dyDescent="0.2">
      <c r="A193" s="6"/>
      <c r="B193" s="27"/>
      <c r="C193" s="28"/>
      <c r="D193" s="57"/>
      <c r="E193" s="57"/>
      <c r="F193" s="57"/>
      <c r="G193" s="57"/>
      <c r="H193" s="53"/>
      <c r="I193" s="53"/>
    </row>
    <row r="194" spans="1:9" ht="12.75" customHeight="1" x14ac:dyDescent="0.2">
      <c r="A194" s="16" t="s">
        <v>57</v>
      </c>
      <c r="B194" s="98" t="s">
        <v>17</v>
      </c>
      <c r="C194" s="99"/>
      <c r="D194" s="57"/>
      <c r="E194" s="57"/>
      <c r="F194" s="48"/>
      <c r="G194" s="48"/>
    </row>
    <row r="195" spans="1:9" ht="12.75" customHeight="1" x14ac:dyDescent="0.2">
      <c r="A195" s="6">
        <v>58300</v>
      </c>
      <c r="B195" s="94" t="s">
        <v>134</v>
      </c>
      <c r="C195" s="95"/>
      <c r="D195" s="57"/>
      <c r="E195" s="57"/>
      <c r="F195" s="48"/>
      <c r="G195" s="48"/>
    </row>
    <row r="196" spans="1:9" ht="12.75" customHeight="1" x14ac:dyDescent="0.2">
      <c r="A196" s="6" t="s">
        <v>97</v>
      </c>
      <c r="B196" s="94" t="s">
        <v>117</v>
      </c>
      <c r="C196" s="95"/>
      <c r="D196" s="57"/>
      <c r="E196" s="57"/>
      <c r="F196" s="48"/>
      <c r="G196" s="48"/>
    </row>
    <row r="197" spans="1:9" ht="12.75" customHeight="1" x14ac:dyDescent="0.2">
      <c r="A197" s="6"/>
      <c r="B197" s="42">
        <v>3</v>
      </c>
      <c r="C197" s="2" t="s">
        <v>15</v>
      </c>
      <c r="D197" s="48">
        <f>D198+D202</f>
        <v>199000</v>
      </c>
      <c r="E197" s="48">
        <f>E198+E202</f>
        <v>199000</v>
      </c>
      <c r="F197" s="48">
        <f>F198+F202</f>
        <v>165000</v>
      </c>
      <c r="G197" s="48">
        <f>G198+G202</f>
        <v>165000</v>
      </c>
    </row>
    <row r="198" spans="1:9" ht="12.75" customHeight="1" x14ac:dyDescent="0.2">
      <c r="A198" s="6"/>
      <c r="B198" s="4">
        <v>31</v>
      </c>
      <c r="C198" s="4" t="s">
        <v>27</v>
      </c>
      <c r="D198" s="48">
        <f>D199+D201</f>
        <v>181000</v>
      </c>
      <c r="E198" s="48">
        <f>E199+E201</f>
        <v>181000</v>
      </c>
      <c r="F198" s="48">
        <v>150000</v>
      </c>
      <c r="G198" s="48">
        <f>F198</f>
        <v>150000</v>
      </c>
    </row>
    <row r="199" spans="1:9" ht="12.75" customHeight="1" x14ac:dyDescent="0.2">
      <c r="A199" s="6"/>
      <c r="B199" s="41">
        <v>311</v>
      </c>
      <c r="C199" s="32" t="s">
        <v>14</v>
      </c>
      <c r="D199" s="57">
        <v>155000</v>
      </c>
      <c r="E199" s="57">
        <v>155000</v>
      </c>
      <c r="F199" s="48"/>
      <c r="G199" s="48"/>
    </row>
    <row r="200" spans="1:9" ht="12.75" customHeight="1" x14ac:dyDescent="0.2">
      <c r="A200" s="6"/>
      <c r="B200" s="41">
        <v>312</v>
      </c>
      <c r="C200" s="32" t="s">
        <v>116</v>
      </c>
      <c r="D200" s="57">
        <v>18500</v>
      </c>
      <c r="E200" s="57">
        <v>18500</v>
      </c>
      <c r="F200" s="48"/>
      <c r="G200" s="48"/>
    </row>
    <row r="201" spans="1:9" ht="12.75" customHeight="1" x14ac:dyDescent="0.2">
      <c r="A201" s="6"/>
      <c r="B201" s="41">
        <v>313</v>
      </c>
      <c r="C201" s="32" t="s">
        <v>28</v>
      </c>
      <c r="D201" s="57">
        <v>26000</v>
      </c>
      <c r="E201" s="57">
        <v>26000</v>
      </c>
      <c r="F201" s="48"/>
      <c r="G201" s="48"/>
    </row>
    <row r="202" spans="1:9" ht="12.75" customHeight="1" x14ac:dyDescent="0.2">
      <c r="A202" s="6"/>
      <c r="B202" s="42">
        <v>32</v>
      </c>
      <c r="C202" s="43" t="s">
        <v>16</v>
      </c>
      <c r="D202" s="48">
        <f>D203</f>
        <v>18000</v>
      </c>
      <c r="E202" s="48">
        <f>E203</f>
        <v>18000</v>
      </c>
      <c r="F202" s="48">
        <v>15000</v>
      </c>
      <c r="G202" s="48">
        <f>F202</f>
        <v>15000</v>
      </c>
    </row>
    <row r="203" spans="1:9" ht="12.75" customHeight="1" x14ac:dyDescent="0.2">
      <c r="A203" s="6"/>
      <c r="B203" s="41">
        <v>321</v>
      </c>
      <c r="C203" s="32" t="s">
        <v>29</v>
      </c>
      <c r="D203" s="57">
        <v>18000</v>
      </c>
      <c r="E203" s="57">
        <v>18000</v>
      </c>
      <c r="F203" s="48"/>
      <c r="G203" s="48"/>
    </row>
    <row r="204" spans="1:9" ht="12.75" hidden="1" customHeight="1" x14ac:dyDescent="0.2">
      <c r="A204" s="6"/>
      <c r="B204" s="37"/>
      <c r="C204" s="49"/>
      <c r="D204" s="57"/>
      <c r="E204" s="57"/>
      <c r="F204" s="48"/>
      <c r="G204" s="48"/>
    </row>
    <row r="205" spans="1:9" ht="12.75" hidden="1" customHeight="1" x14ac:dyDescent="0.2">
      <c r="A205" s="6">
        <v>58300</v>
      </c>
      <c r="B205" s="94" t="s">
        <v>126</v>
      </c>
      <c r="C205" s="95"/>
      <c r="D205" s="57"/>
      <c r="E205" s="57"/>
      <c r="F205" s="48"/>
      <c r="G205" s="48"/>
    </row>
    <row r="206" spans="1:9" ht="12.75" hidden="1" customHeight="1" x14ac:dyDescent="0.2">
      <c r="A206" s="6" t="s">
        <v>97</v>
      </c>
      <c r="B206" s="94" t="s">
        <v>117</v>
      </c>
      <c r="C206" s="95"/>
      <c r="D206" s="57"/>
      <c r="E206" s="57"/>
      <c r="F206" s="48"/>
      <c r="G206" s="48"/>
    </row>
    <row r="207" spans="1:9" ht="12.75" hidden="1" customHeight="1" x14ac:dyDescent="0.2">
      <c r="A207" s="6"/>
      <c r="B207" s="42">
        <v>3</v>
      </c>
      <c r="C207" s="2" t="s">
        <v>15</v>
      </c>
      <c r="D207" s="48">
        <f>D208+D236</f>
        <v>0</v>
      </c>
      <c r="E207" s="48">
        <f>E208+E236</f>
        <v>0</v>
      </c>
      <c r="F207" s="48"/>
      <c r="G207" s="48"/>
    </row>
    <row r="208" spans="1:9" ht="12.75" hidden="1" customHeight="1" x14ac:dyDescent="0.2">
      <c r="A208" s="6"/>
      <c r="B208" s="42">
        <v>32</v>
      </c>
      <c r="C208" s="43" t="s">
        <v>16</v>
      </c>
      <c r="D208" s="48">
        <f>D209+D235</f>
        <v>0</v>
      </c>
      <c r="E208" s="48">
        <f>E209+E235</f>
        <v>0</v>
      </c>
      <c r="F208" s="48"/>
      <c r="G208" s="48">
        <f>F208</f>
        <v>0</v>
      </c>
    </row>
    <row r="209" spans="1:7" ht="12.75" hidden="1" customHeight="1" x14ac:dyDescent="0.2">
      <c r="A209" s="6"/>
      <c r="B209" s="37">
        <v>323</v>
      </c>
      <c r="C209" s="49" t="s">
        <v>35</v>
      </c>
      <c r="D209" s="61">
        <v>0</v>
      </c>
      <c r="E209" s="61">
        <v>0</v>
      </c>
      <c r="F209" s="48"/>
      <c r="G209" s="48"/>
    </row>
    <row r="210" spans="1:7" ht="12.75" customHeight="1" x14ac:dyDescent="0.2">
      <c r="A210" s="6"/>
      <c r="B210" s="37"/>
      <c r="C210" s="49"/>
      <c r="D210" s="57"/>
      <c r="E210" s="57"/>
      <c r="F210" s="48"/>
      <c r="G210" s="48"/>
    </row>
    <row r="211" spans="1:7" ht="12.75" customHeight="1" x14ac:dyDescent="0.2">
      <c r="A211" s="6">
        <v>58300</v>
      </c>
      <c r="B211" s="94" t="s">
        <v>126</v>
      </c>
      <c r="C211" s="95"/>
      <c r="D211" s="57"/>
      <c r="E211" s="57"/>
      <c r="F211" s="48"/>
      <c r="G211" s="48"/>
    </row>
    <row r="212" spans="1:7" ht="12.75" customHeight="1" x14ac:dyDescent="0.2">
      <c r="A212" s="6" t="s">
        <v>128</v>
      </c>
      <c r="B212" s="94" t="s">
        <v>129</v>
      </c>
      <c r="C212" s="95"/>
      <c r="D212" s="57"/>
      <c r="E212" s="57"/>
      <c r="F212" s="48"/>
      <c r="G212" s="48"/>
    </row>
    <row r="213" spans="1:7" ht="12.75" customHeight="1" x14ac:dyDescent="0.2">
      <c r="A213" s="6"/>
      <c r="B213" s="42">
        <v>3</v>
      </c>
      <c r="C213" s="2" t="s">
        <v>15</v>
      </c>
      <c r="D213" s="48">
        <f>D214</f>
        <v>0</v>
      </c>
      <c r="E213" s="48">
        <f>E214</f>
        <v>2985</v>
      </c>
      <c r="F213" s="48"/>
      <c r="G213" s="48"/>
    </row>
    <row r="214" spans="1:7" ht="12.75" customHeight="1" x14ac:dyDescent="0.2">
      <c r="A214" s="6"/>
      <c r="B214" s="42">
        <v>32</v>
      </c>
      <c r="C214" s="43" t="s">
        <v>16</v>
      </c>
      <c r="D214" s="48">
        <f>D215</f>
        <v>0</v>
      </c>
      <c r="E214" s="48">
        <f>E215</f>
        <v>2985</v>
      </c>
      <c r="F214" s="48"/>
      <c r="G214" s="48"/>
    </row>
    <row r="215" spans="1:7" ht="12.75" customHeight="1" x14ac:dyDescent="0.2">
      <c r="A215" s="6"/>
      <c r="B215" s="37">
        <v>323</v>
      </c>
      <c r="C215" s="49" t="s">
        <v>35</v>
      </c>
      <c r="D215" s="57">
        <v>0</v>
      </c>
      <c r="E215" s="61">
        <v>2985</v>
      </c>
      <c r="F215" s="48"/>
      <c r="G215" s="48"/>
    </row>
    <row r="216" spans="1:7" ht="12.75" hidden="1" customHeight="1" x14ac:dyDescent="0.2">
      <c r="A216" s="6"/>
      <c r="B216" s="37"/>
      <c r="C216" s="49"/>
      <c r="D216" s="57"/>
      <c r="E216" s="57"/>
      <c r="F216" s="48"/>
      <c r="G216" s="48"/>
    </row>
    <row r="217" spans="1:7" ht="12.75" hidden="1" customHeight="1" x14ac:dyDescent="0.2">
      <c r="A217" s="6">
        <v>58300</v>
      </c>
      <c r="B217" s="94" t="s">
        <v>126</v>
      </c>
      <c r="C217" s="95"/>
      <c r="D217" s="57"/>
      <c r="E217" s="57"/>
      <c r="F217" s="48"/>
      <c r="G217" s="48"/>
    </row>
    <row r="218" spans="1:7" ht="12.75" hidden="1" customHeight="1" x14ac:dyDescent="0.2">
      <c r="A218" s="6" t="s">
        <v>135</v>
      </c>
      <c r="B218" s="94" t="s">
        <v>136</v>
      </c>
      <c r="C218" s="95"/>
      <c r="D218" s="57"/>
      <c r="E218" s="57"/>
      <c r="F218" s="48"/>
      <c r="G218" s="48"/>
    </row>
    <row r="219" spans="1:7" ht="12.75" hidden="1" customHeight="1" x14ac:dyDescent="0.2">
      <c r="A219" s="6"/>
      <c r="B219" s="42">
        <v>3</v>
      </c>
      <c r="C219" s="2" t="s">
        <v>15</v>
      </c>
      <c r="D219" s="48">
        <f>D220</f>
        <v>0</v>
      </c>
      <c r="E219" s="48">
        <f>E220</f>
        <v>0</v>
      </c>
      <c r="F219" s="48"/>
      <c r="G219" s="48"/>
    </row>
    <row r="220" spans="1:7" ht="12.75" hidden="1" customHeight="1" x14ac:dyDescent="0.2">
      <c r="A220" s="6"/>
      <c r="B220" s="42">
        <v>32</v>
      </c>
      <c r="C220" s="43" t="s">
        <v>16</v>
      </c>
      <c r="D220" s="48">
        <f>D221</f>
        <v>0</v>
      </c>
      <c r="E220" s="48">
        <f>E221</f>
        <v>0</v>
      </c>
      <c r="F220" s="48"/>
      <c r="G220" s="48"/>
    </row>
    <row r="221" spans="1:7" ht="12.75" hidden="1" customHeight="1" x14ac:dyDescent="0.2">
      <c r="A221" s="6"/>
      <c r="B221" s="37">
        <v>323</v>
      </c>
      <c r="C221" s="49" t="s">
        <v>35</v>
      </c>
      <c r="D221" s="61">
        <v>0</v>
      </c>
      <c r="E221" s="61">
        <v>0</v>
      </c>
      <c r="F221" s="48"/>
      <c r="G221" s="48"/>
    </row>
    <row r="222" spans="1:7" ht="12.75" hidden="1" customHeight="1" x14ac:dyDescent="0.2">
      <c r="A222" s="6"/>
      <c r="B222" s="37"/>
      <c r="C222" s="49"/>
      <c r="D222" s="57"/>
      <c r="E222" s="57"/>
      <c r="F222" s="48"/>
      <c r="G222" s="48"/>
    </row>
    <row r="223" spans="1:7" ht="12.75" hidden="1" customHeight="1" x14ac:dyDescent="0.2">
      <c r="A223" s="6">
        <v>48006</v>
      </c>
      <c r="B223" s="94" t="s">
        <v>137</v>
      </c>
      <c r="C223" s="95"/>
      <c r="D223" s="57"/>
      <c r="E223" s="57"/>
      <c r="F223" s="48"/>
      <c r="G223" s="48"/>
    </row>
    <row r="224" spans="1:7" ht="12.75" hidden="1" customHeight="1" x14ac:dyDescent="0.2">
      <c r="A224" s="6" t="s">
        <v>128</v>
      </c>
      <c r="B224" s="94" t="s">
        <v>129</v>
      </c>
      <c r="C224" s="95"/>
      <c r="D224" s="57"/>
      <c r="E224" s="57"/>
      <c r="F224" s="48"/>
      <c r="G224" s="48"/>
    </row>
    <row r="225" spans="1:7" ht="12.75" hidden="1" customHeight="1" x14ac:dyDescent="0.2">
      <c r="A225" s="6"/>
      <c r="B225" s="42">
        <v>4</v>
      </c>
      <c r="C225" s="43" t="s">
        <v>21</v>
      </c>
      <c r="D225" s="48">
        <f>D226</f>
        <v>0</v>
      </c>
      <c r="E225" s="48">
        <f>E226</f>
        <v>0</v>
      </c>
      <c r="F225" s="48"/>
      <c r="G225" s="48"/>
    </row>
    <row r="226" spans="1:7" ht="12.75" hidden="1" customHeight="1" x14ac:dyDescent="0.2">
      <c r="A226" s="6"/>
      <c r="B226" s="42">
        <v>42</v>
      </c>
      <c r="C226" s="54" t="s">
        <v>39</v>
      </c>
      <c r="D226" s="48">
        <f>D227</f>
        <v>0</v>
      </c>
      <c r="E226" s="48">
        <f>E227</f>
        <v>0</v>
      </c>
      <c r="F226" s="48"/>
      <c r="G226" s="48"/>
    </row>
    <row r="227" spans="1:7" ht="12.75" hidden="1" customHeight="1" x14ac:dyDescent="0.2">
      <c r="A227" s="6"/>
      <c r="B227" s="41">
        <v>422</v>
      </c>
      <c r="C227" s="32" t="s">
        <v>40</v>
      </c>
      <c r="D227" s="57">
        <v>0</v>
      </c>
      <c r="E227" s="57">
        <v>0</v>
      </c>
      <c r="F227" s="48"/>
      <c r="G227" s="48"/>
    </row>
    <row r="228" spans="1:7" ht="12.75" hidden="1" customHeight="1" x14ac:dyDescent="0.2">
      <c r="A228" s="6"/>
      <c r="B228" s="37"/>
      <c r="C228" s="49"/>
      <c r="D228" s="57"/>
      <c r="E228" s="57"/>
      <c r="F228" s="48"/>
      <c r="G228" s="48"/>
    </row>
    <row r="229" spans="1:7" ht="12.75" hidden="1" customHeight="1" x14ac:dyDescent="0.2">
      <c r="A229" s="6">
        <v>58300</v>
      </c>
      <c r="B229" s="94" t="s">
        <v>126</v>
      </c>
      <c r="C229" s="95"/>
      <c r="D229" s="57"/>
      <c r="E229" s="57"/>
      <c r="F229" s="48"/>
      <c r="G229" s="48"/>
    </row>
    <row r="230" spans="1:7" ht="12.75" hidden="1" customHeight="1" x14ac:dyDescent="0.2">
      <c r="A230" s="6" t="s">
        <v>128</v>
      </c>
      <c r="B230" s="94" t="s">
        <v>129</v>
      </c>
      <c r="C230" s="95"/>
      <c r="D230" s="57"/>
      <c r="E230" s="57"/>
      <c r="F230" s="48"/>
      <c r="G230" s="48"/>
    </row>
    <row r="231" spans="1:7" ht="12.75" hidden="1" customHeight="1" x14ac:dyDescent="0.2">
      <c r="A231" s="6"/>
      <c r="B231" s="42">
        <v>4</v>
      </c>
      <c r="C231" s="43" t="s">
        <v>21</v>
      </c>
      <c r="D231" s="48">
        <f>D232</f>
        <v>0</v>
      </c>
      <c r="E231" s="48">
        <f>E232</f>
        <v>0</v>
      </c>
      <c r="F231" s="48"/>
      <c r="G231" s="48"/>
    </row>
    <row r="232" spans="1:7" ht="12.75" hidden="1" customHeight="1" x14ac:dyDescent="0.2">
      <c r="A232" s="6"/>
      <c r="B232" s="42">
        <v>42</v>
      </c>
      <c r="C232" s="54" t="s">
        <v>39</v>
      </c>
      <c r="D232" s="48">
        <f>D233</f>
        <v>0</v>
      </c>
      <c r="E232" s="48">
        <f>E233</f>
        <v>0</v>
      </c>
      <c r="F232" s="48"/>
      <c r="G232" s="48"/>
    </row>
    <row r="233" spans="1:7" ht="12.75" hidden="1" customHeight="1" x14ac:dyDescent="0.2">
      <c r="A233" s="6"/>
      <c r="B233" s="41">
        <v>422</v>
      </c>
      <c r="C233" s="32" t="s">
        <v>40</v>
      </c>
      <c r="D233" s="57">
        <v>0</v>
      </c>
      <c r="E233" s="57">
        <v>0</v>
      </c>
      <c r="F233" s="48"/>
      <c r="G233" s="48"/>
    </row>
    <row r="234" spans="1:7" ht="12.75" customHeight="1" x14ac:dyDescent="0.2">
      <c r="A234" s="6"/>
      <c r="B234" s="37"/>
      <c r="C234" s="49"/>
      <c r="D234" s="57"/>
      <c r="E234" s="57"/>
      <c r="F234" s="48"/>
      <c r="G234" s="48"/>
    </row>
    <row r="235" spans="1:7" ht="12.75" customHeight="1" x14ac:dyDescent="0.2">
      <c r="A235" s="4">
        <v>32300</v>
      </c>
      <c r="B235" s="94" t="s">
        <v>66</v>
      </c>
      <c r="C235" s="95"/>
      <c r="D235" s="57"/>
      <c r="E235" s="57"/>
      <c r="F235" s="48"/>
      <c r="G235" s="48"/>
    </row>
    <row r="236" spans="1:7" ht="12.75" customHeight="1" x14ac:dyDescent="0.2">
      <c r="A236" s="6" t="s">
        <v>99</v>
      </c>
      <c r="B236" s="94" t="s">
        <v>118</v>
      </c>
      <c r="C236" s="95"/>
      <c r="D236" s="57"/>
      <c r="E236" s="57"/>
      <c r="F236" s="48"/>
      <c r="G236" s="48"/>
    </row>
    <row r="237" spans="1:7" ht="12.75" customHeight="1" x14ac:dyDescent="0.2">
      <c r="A237" s="6"/>
      <c r="B237" s="42">
        <v>3</v>
      </c>
      <c r="C237" s="2" t="s">
        <v>15</v>
      </c>
      <c r="D237" s="48">
        <f>D238</f>
        <v>50000</v>
      </c>
      <c r="E237" s="48">
        <f>E238+E243</f>
        <v>71318.429999999993</v>
      </c>
      <c r="F237" s="48">
        <f>F238</f>
        <v>50000</v>
      </c>
      <c r="G237" s="48">
        <f>G238</f>
        <v>50000</v>
      </c>
    </row>
    <row r="238" spans="1:7" ht="12.75" customHeight="1" x14ac:dyDescent="0.2">
      <c r="A238" s="6"/>
      <c r="B238" s="42">
        <v>32</v>
      </c>
      <c r="C238" s="2" t="s">
        <v>41</v>
      </c>
      <c r="D238" s="48">
        <f>SUM(D239:D242)</f>
        <v>50000</v>
      </c>
      <c r="E238" s="48">
        <f>SUM(E239:E242)</f>
        <v>69318.429999999993</v>
      </c>
      <c r="F238" s="48">
        <v>50000</v>
      </c>
      <c r="G238" s="48">
        <f>F238</f>
        <v>50000</v>
      </c>
    </row>
    <row r="239" spans="1:7" ht="12.75" customHeight="1" x14ac:dyDescent="0.2">
      <c r="A239" s="6"/>
      <c r="B239" s="41">
        <v>321</v>
      </c>
      <c r="C239" s="32" t="s">
        <v>34</v>
      </c>
      <c r="D239" s="57">
        <v>13210</v>
      </c>
      <c r="E239" s="57">
        <v>5000</v>
      </c>
      <c r="F239" s="48"/>
      <c r="G239" s="48"/>
    </row>
    <row r="240" spans="1:7" ht="12.75" customHeight="1" x14ac:dyDescent="0.2">
      <c r="A240" s="6"/>
      <c r="B240" s="41">
        <v>322</v>
      </c>
      <c r="C240" s="46" t="s">
        <v>18</v>
      </c>
      <c r="D240" s="57">
        <v>20500</v>
      </c>
      <c r="E240" s="57">
        <v>35818.43</v>
      </c>
      <c r="F240" s="48"/>
      <c r="G240" s="48"/>
    </row>
    <row r="241" spans="1:7" ht="12.75" customHeight="1" x14ac:dyDescent="0.2">
      <c r="A241" s="6"/>
      <c r="B241" s="41">
        <v>323</v>
      </c>
      <c r="C241" s="46" t="s">
        <v>35</v>
      </c>
      <c r="D241" s="57">
        <v>14790</v>
      </c>
      <c r="E241" s="57">
        <v>28000</v>
      </c>
      <c r="F241" s="48"/>
      <c r="G241" s="48"/>
    </row>
    <row r="242" spans="1:7" ht="12.75" customHeight="1" x14ac:dyDescent="0.2">
      <c r="A242" s="6"/>
      <c r="B242" s="27">
        <v>329</v>
      </c>
      <c r="C242" s="28" t="s">
        <v>13</v>
      </c>
      <c r="D242" s="57">
        <v>1500</v>
      </c>
      <c r="E242" s="57">
        <v>500</v>
      </c>
      <c r="F242" s="48"/>
      <c r="G242" s="48"/>
    </row>
    <row r="243" spans="1:7" ht="12.75" customHeight="1" x14ac:dyDescent="0.2">
      <c r="A243" s="6"/>
      <c r="B243" s="42">
        <v>34</v>
      </c>
      <c r="C243" s="2" t="s">
        <v>38</v>
      </c>
      <c r="D243" s="57"/>
      <c r="E243" s="48">
        <f>E244</f>
        <v>2000</v>
      </c>
      <c r="F243" s="48"/>
      <c r="G243" s="48"/>
    </row>
    <row r="244" spans="1:7" ht="12.75" customHeight="1" x14ac:dyDescent="0.2">
      <c r="A244" s="6"/>
      <c r="B244" s="41">
        <v>343</v>
      </c>
      <c r="C244" s="46" t="s">
        <v>36</v>
      </c>
      <c r="D244" s="57"/>
      <c r="E244" s="57">
        <v>2000</v>
      </c>
      <c r="F244" s="48"/>
      <c r="G244" s="48"/>
    </row>
    <row r="245" spans="1:7" ht="12.75" customHeight="1" x14ac:dyDescent="0.2">
      <c r="A245" s="6"/>
      <c r="B245" s="27"/>
      <c r="C245" s="28"/>
      <c r="D245" s="57"/>
      <c r="E245" s="57"/>
      <c r="F245" s="48"/>
      <c r="G245" s="48"/>
    </row>
    <row r="246" spans="1:7" ht="12.75" customHeight="1" x14ac:dyDescent="0.2">
      <c r="A246" s="8" t="s">
        <v>104</v>
      </c>
      <c r="B246" s="92" t="s">
        <v>147</v>
      </c>
      <c r="C246" s="93"/>
      <c r="D246" s="57"/>
      <c r="E246" s="57"/>
      <c r="F246" s="48"/>
      <c r="G246" s="48"/>
    </row>
    <row r="247" spans="1:7" ht="12.75" customHeight="1" x14ac:dyDescent="0.2">
      <c r="A247" s="6" t="s">
        <v>144</v>
      </c>
      <c r="B247" s="94" t="s">
        <v>145</v>
      </c>
      <c r="C247" s="95"/>
      <c r="D247" s="57"/>
      <c r="E247" s="57"/>
      <c r="F247" s="48"/>
      <c r="G247" s="48"/>
    </row>
    <row r="248" spans="1:7" ht="12.75" customHeight="1" x14ac:dyDescent="0.2">
      <c r="A248" s="6"/>
      <c r="B248" s="42">
        <v>3</v>
      </c>
      <c r="C248" s="2" t="s">
        <v>15</v>
      </c>
      <c r="D248" s="48">
        <f t="shared" ref="D248:E248" si="0">D249</f>
        <v>7000</v>
      </c>
      <c r="E248" s="48">
        <f t="shared" si="0"/>
        <v>37000</v>
      </c>
      <c r="F248" s="48">
        <f>F249</f>
        <v>7000</v>
      </c>
      <c r="G248" s="48">
        <f>G249</f>
        <v>7000</v>
      </c>
    </row>
    <row r="249" spans="1:7" ht="12.75" customHeight="1" x14ac:dyDescent="0.2">
      <c r="A249" s="6"/>
      <c r="B249" s="11">
        <v>37</v>
      </c>
      <c r="C249" s="2" t="s">
        <v>98</v>
      </c>
      <c r="D249" s="48">
        <f>D250</f>
        <v>7000</v>
      </c>
      <c r="E249" s="48">
        <f>E250</f>
        <v>37000</v>
      </c>
      <c r="F249" s="48">
        <v>7000</v>
      </c>
      <c r="G249" s="48">
        <f>F249</f>
        <v>7000</v>
      </c>
    </row>
    <row r="250" spans="1:7" ht="12.75" customHeight="1" x14ac:dyDescent="0.2">
      <c r="A250" s="6"/>
      <c r="B250" s="27">
        <v>372</v>
      </c>
      <c r="C250" s="46" t="s">
        <v>37</v>
      </c>
      <c r="D250" s="57">
        <v>7000</v>
      </c>
      <c r="E250" s="61">
        <v>37000</v>
      </c>
      <c r="F250" s="48"/>
      <c r="G250" s="48"/>
    </row>
    <row r="251" spans="1:7" ht="12.75" customHeight="1" x14ac:dyDescent="0.2">
      <c r="A251" s="6"/>
      <c r="B251" s="42">
        <v>4</v>
      </c>
      <c r="C251" s="43" t="s">
        <v>21</v>
      </c>
      <c r="D251" s="48">
        <f t="shared" ref="D251:E251" si="1">D252</f>
        <v>53000</v>
      </c>
      <c r="E251" s="48">
        <f t="shared" si="1"/>
        <v>47000</v>
      </c>
      <c r="F251" s="48">
        <f>F252</f>
        <v>53000</v>
      </c>
      <c r="G251" s="48">
        <f>G252</f>
        <v>53000</v>
      </c>
    </row>
    <row r="252" spans="1:7" ht="12.75" customHeight="1" x14ac:dyDescent="0.2">
      <c r="A252" s="6"/>
      <c r="B252" s="42">
        <v>42</v>
      </c>
      <c r="C252" s="54" t="s">
        <v>39</v>
      </c>
      <c r="D252" s="48">
        <f>D253+D254</f>
        <v>53000</v>
      </c>
      <c r="E252" s="48">
        <f>E253+E254</f>
        <v>47000</v>
      </c>
      <c r="F252" s="48">
        <v>53000</v>
      </c>
      <c r="G252" s="48">
        <f>F252</f>
        <v>53000</v>
      </c>
    </row>
    <row r="253" spans="1:7" ht="12.75" customHeight="1" x14ac:dyDescent="0.2">
      <c r="A253" s="6"/>
      <c r="B253" s="41">
        <v>424</v>
      </c>
      <c r="C253" s="82" t="s">
        <v>163</v>
      </c>
      <c r="D253" s="57">
        <v>53000</v>
      </c>
      <c r="E253" s="61">
        <v>47000</v>
      </c>
      <c r="F253" s="48"/>
      <c r="G253" s="48"/>
    </row>
    <row r="254" spans="1:7" ht="12.75" customHeight="1" x14ac:dyDescent="0.2">
      <c r="A254" s="6"/>
      <c r="B254" s="37"/>
      <c r="C254" s="49"/>
      <c r="D254" s="57"/>
      <c r="E254" s="57"/>
      <c r="F254" s="48"/>
      <c r="G254" s="48"/>
    </row>
    <row r="255" spans="1:7" ht="12.75" customHeight="1" x14ac:dyDescent="0.2">
      <c r="A255" s="6"/>
      <c r="B255" s="37"/>
      <c r="C255" s="14" t="s">
        <v>60</v>
      </c>
      <c r="D255" s="57"/>
      <c r="E255" s="57"/>
      <c r="F255" s="48"/>
      <c r="G255" s="48"/>
    </row>
    <row r="256" spans="1:7" ht="12.75" customHeight="1" x14ac:dyDescent="0.2">
      <c r="A256" s="4">
        <v>47300</v>
      </c>
      <c r="B256" s="94" t="s">
        <v>105</v>
      </c>
      <c r="C256" s="95"/>
      <c r="D256" s="57"/>
      <c r="E256" s="57"/>
      <c r="F256" s="48"/>
      <c r="G256" s="48"/>
    </row>
    <row r="257" spans="1:7" ht="12.75" customHeight="1" x14ac:dyDescent="0.2">
      <c r="A257" s="6" t="s">
        <v>52</v>
      </c>
      <c r="B257" s="94" t="s">
        <v>119</v>
      </c>
      <c r="C257" s="95"/>
      <c r="D257" s="48"/>
      <c r="E257" s="48"/>
      <c r="F257" s="48"/>
      <c r="G257" s="48"/>
    </row>
    <row r="258" spans="1:7" ht="12.75" customHeight="1" x14ac:dyDescent="0.2">
      <c r="A258" s="6"/>
      <c r="B258" s="42">
        <v>3</v>
      </c>
      <c r="C258" s="2" t="s">
        <v>15</v>
      </c>
      <c r="D258" s="48">
        <f t="shared" ref="D258:G258" si="2">D259</f>
        <v>158000</v>
      </c>
      <c r="E258" s="48">
        <f t="shared" si="2"/>
        <v>60000</v>
      </c>
      <c r="F258" s="48">
        <f t="shared" si="2"/>
        <v>158000</v>
      </c>
      <c r="G258" s="48">
        <f t="shared" si="2"/>
        <v>158000</v>
      </c>
    </row>
    <row r="259" spans="1:7" ht="12.75" customHeight="1" x14ac:dyDescent="0.2">
      <c r="A259" s="6"/>
      <c r="B259" s="42">
        <v>32</v>
      </c>
      <c r="C259" s="2" t="s">
        <v>41</v>
      </c>
      <c r="D259" s="48">
        <f>D260+D261</f>
        <v>158000</v>
      </c>
      <c r="E259" s="48">
        <f>E260+E261</f>
        <v>60000</v>
      </c>
      <c r="F259" s="48">
        <v>158000</v>
      </c>
      <c r="G259" s="48">
        <f>F259</f>
        <v>158000</v>
      </c>
    </row>
    <row r="260" spans="1:7" ht="12.75" customHeight="1" x14ac:dyDescent="0.2">
      <c r="A260" s="6"/>
      <c r="B260" s="41">
        <v>322</v>
      </c>
      <c r="C260" s="46" t="s">
        <v>18</v>
      </c>
      <c r="D260" s="57">
        <v>151500</v>
      </c>
      <c r="E260" s="61">
        <v>51000</v>
      </c>
      <c r="F260" s="48"/>
      <c r="G260" s="48"/>
    </row>
    <row r="261" spans="1:7" ht="12.75" customHeight="1" x14ac:dyDescent="0.2">
      <c r="A261" s="6"/>
      <c r="B261" s="41">
        <v>323</v>
      </c>
      <c r="C261" s="46" t="s">
        <v>35</v>
      </c>
      <c r="D261" s="57">
        <v>6500</v>
      </c>
      <c r="E261" s="61">
        <v>9000</v>
      </c>
      <c r="F261" s="48"/>
      <c r="G261" s="48"/>
    </row>
    <row r="262" spans="1:7" ht="12.75" customHeight="1" x14ac:dyDescent="0.2">
      <c r="A262" s="6"/>
      <c r="B262" s="37"/>
      <c r="C262" s="49"/>
      <c r="D262" s="57"/>
      <c r="E262" s="57"/>
      <c r="F262" s="48"/>
      <c r="G262" s="48"/>
    </row>
    <row r="263" spans="1:7" ht="12.75" customHeight="1" x14ac:dyDescent="0.2">
      <c r="A263" s="6"/>
      <c r="B263" s="37"/>
      <c r="C263" s="14" t="s">
        <v>111</v>
      </c>
      <c r="D263" s="57"/>
      <c r="E263" s="57"/>
      <c r="F263" s="48"/>
      <c r="G263" s="48"/>
    </row>
    <row r="264" spans="1:7" ht="12.75" customHeight="1" x14ac:dyDescent="0.2">
      <c r="A264" s="4">
        <v>63000</v>
      </c>
      <c r="B264" s="94" t="s">
        <v>130</v>
      </c>
      <c r="C264" s="95"/>
      <c r="D264" s="57"/>
      <c r="E264" s="57"/>
      <c r="F264" s="48"/>
      <c r="G264" s="48"/>
    </row>
    <row r="265" spans="1:7" ht="12.75" customHeight="1" x14ac:dyDescent="0.2">
      <c r="A265" s="6" t="s">
        <v>131</v>
      </c>
      <c r="B265" s="94" t="s">
        <v>132</v>
      </c>
      <c r="C265" s="95"/>
      <c r="D265" s="57"/>
      <c r="E265" s="57"/>
      <c r="F265" s="48"/>
      <c r="G265" s="48"/>
    </row>
    <row r="266" spans="1:7" ht="12.75" customHeight="1" x14ac:dyDescent="0.2">
      <c r="A266" s="6"/>
      <c r="B266" s="42">
        <v>3</v>
      </c>
      <c r="C266" s="2" t="s">
        <v>15</v>
      </c>
      <c r="D266" s="48">
        <f>D267</f>
        <v>10098</v>
      </c>
      <c r="E266" s="48">
        <f>E267</f>
        <v>1925</v>
      </c>
      <c r="F266" s="48">
        <f>F267</f>
        <v>10098</v>
      </c>
      <c r="G266" s="48">
        <f>F266</f>
        <v>10098</v>
      </c>
    </row>
    <row r="267" spans="1:7" ht="12.75" customHeight="1" x14ac:dyDescent="0.2">
      <c r="A267" s="6"/>
      <c r="B267" s="42">
        <v>32</v>
      </c>
      <c r="C267" s="2" t="s">
        <v>41</v>
      </c>
      <c r="D267" s="48">
        <f>D268+D269</f>
        <v>10098</v>
      </c>
      <c r="E267" s="48">
        <f>E268+E269</f>
        <v>1925</v>
      </c>
      <c r="F267" s="48">
        <v>10098</v>
      </c>
      <c r="G267" s="48">
        <f>F267</f>
        <v>10098</v>
      </c>
    </row>
    <row r="268" spans="1:7" ht="12.75" customHeight="1" x14ac:dyDescent="0.2">
      <c r="A268" s="6"/>
      <c r="B268" s="41">
        <v>322</v>
      </c>
      <c r="C268" s="46" t="s">
        <v>18</v>
      </c>
      <c r="D268" s="57">
        <v>10098</v>
      </c>
      <c r="E268" s="61">
        <v>1925</v>
      </c>
      <c r="F268" s="48"/>
      <c r="G268" s="48"/>
    </row>
    <row r="269" spans="1:7" ht="12.75" customHeight="1" x14ac:dyDescent="0.2">
      <c r="A269" s="6"/>
      <c r="B269" s="37"/>
      <c r="C269" s="49"/>
      <c r="D269" s="57"/>
      <c r="E269" s="57"/>
      <c r="F269" s="48"/>
      <c r="G269" s="48"/>
    </row>
    <row r="270" spans="1:7" ht="12.75" customHeight="1" x14ac:dyDescent="0.2">
      <c r="A270" s="6"/>
      <c r="B270" s="37"/>
      <c r="C270" s="14" t="s">
        <v>111</v>
      </c>
      <c r="D270" s="57"/>
      <c r="E270" s="57"/>
      <c r="F270" s="48"/>
      <c r="G270" s="48"/>
    </row>
    <row r="271" spans="1:7" ht="12.75" customHeight="1" x14ac:dyDescent="0.2">
      <c r="A271" s="4">
        <v>58300</v>
      </c>
      <c r="B271" s="94" t="s">
        <v>125</v>
      </c>
      <c r="C271" s="95"/>
      <c r="D271" s="57"/>
      <c r="E271" s="57"/>
      <c r="F271" s="48"/>
      <c r="G271" s="48"/>
    </row>
    <row r="272" spans="1:7" ht="12.75" customHeight="1" x14ac:dyDescent="0.2">
      <c r="A272" s="6" t="s">
        <v>123</v>
      </c>
      <c r="B272" s="94" t="s">
        <v>124</v>
      </c>
      <c r="C272" s="95"/>
      <c r="D272" s="48"/>
      <c r="E272" s="48"/>
      <c r="F272" s="48"/>
      <c r="G272" s="48"/>
    </row>
    <row r="273" spans="1:7" ht="12.75" customHeight="1" x14ac:dyDescent="0.2">
      <c r="A273" s="6"/>
      <c r="B273" s="42">
        <v>3</v>
      </c>
      <c r="C273" s="2" t="s">
        <v>15</v>
      </c>
      <c r="D273" s="48">
        <f>D274</f>
        <v>3006.43</v>
      </c>
      <c r="E273" s="48">
        <f>E274</f>
        <v>7881.86</v>
      </c>
      <c r="F273" s="48">
        <v>3006.43</v>
      </c>
      <c r="G273" s="48">
        <f>F273</f>
        <v>3006.43</v>
      </c>
    </row>
    <row r="274" spans="1:7" ht="12.75" customHeight="1" x14ac:dyDescent="0.2">
      <c r="A274" s="6"/>
      <c r="B274" s="42">
        <v>32</v>
      </c>
      <c r="C274" s="2" t="s">
        <v>41</v>
      </c>
      <c r="D274" s="48">
        <f>D275</f>
        <v>3006.43</v>
      </c>
      <c r="E274" s="48">
        <f>E275</f>
        <v>7881.86</v>
      </c>
      <c r="F274" s="48">
        <v>3006.43</v>
      </c>
      <c r="G274" s="48">
        <v>3006.43</v>
      </c>
    </row>
    <row r="275" spans="1:7" ht="12.75" customHeight="1" x14ac:dyDescent="0.2">
      <c r="A275" s="6"/>
      <c r="B275" s="41">
        <v>322</v>
      </c>
      <c r="C275" s="46" t="s">
        <v>18</v>
      </c>
      <c r="D275" s="57">
        <v>3006.43</v>
      </c>
      <c r="E275" s="57">
        <v>7881.86</v>
      </c>
      <c r="F275" s="48"/>
      <c r="G275" s="48"/>
    </row>
    <row r="276" spans="1:7" ht="12.75" customHeight="1" x14ac:dyDescent="0.2">
      <c r="A276" s="6"/>
      <c r="B276" s="37"/>
      <c r="C276" s="49"/>
      <c r="D276" s="61"/>
      <c r="E276" s="61"/>
      <c r="F276" s="48"/>
      <c r="G276" s="48"/>
    </row>
    <row r="277" spans="1:7" ht="12.75" customHeight="1" x14ac:dyDescent="0.2">
      <c r="A277" s="4">
        <v>53060</v>
      </c>
      <c r="B277" s="94" t="s">
        <v>148</v>
      </c>
      <c r="C277" s="95"/>
      <c r="D277" s="61"/>
      <c r="E277" s="61"/>
      <c r="F277" s="48"/>
      <c r="G277" s="48"/>
    </row>
    <row r="278" spans="1:7" ht="12.75" customHeight="1" x14ac:dyDescent="0.2">
      <c r="A278" s="6" t="s">
        <v>149</v>
      </c>
      <c r="B278" s="94" t="s">
        <v>150</v>
      </c>
      <c r="C278" s="95"/>
      <c r="D278" s="61"/>
      <c r="E278" s="61"/>
      <c r="F278" s="48"/>
      <c r="G278" s="48"/>
    </row>
    <row r="279" spans="1:7" ht="12.75" customHeight="1" x14ac:dyDescent="0.2">
      <c r="A279" s="6"/>
      <c r="B279" s="42">
        <v>3</v>
      </c>
      <c r="C279" s="2" t="s">
        <v>15</v>
      </c>
      <c r="D279" s="48">
        <f>D280</f>
        <v>0</v>
      </c>
      <c r="E279" s="48">
        <f>E280</f>
        <v>243</v>
      </c>
      <c r="F279" s="48"/>
      <c r="G279" s="48"/>
    </row>
    <row r="280" spans="1:7" ht="12.75" customHeight="1" x14ac:dyDescent="0.2">
      <c r="A280" s="6"/>
      <c r="B280" s="11">
        <v>37</v>
      </c>
      <c r="C280" s="2" t="s">
        <v>98</v>
      </c>
      <c r="D280" s="48">
        <f>D281</f>
        <v>0</v>
      </c>
      <c r="E280" s="48">
        <f>E281</f>
        <v>243</v>
      </c>
      <c r="F280" s="48"/>
      <c r="G280" s="48"/>
    </row>
    <row r="281" spans="1:7" ht="12.75" customHeight="1" x14ac:dyDescent="0.2">
      <c r="A281" s="6"/>
      <c r="B281" s="27">
        <v>372</v>
      </c>
      <c r="C281" s="46" t="s">
        <v>37</v>
      </c>
      <c r="D281" s="61">
        <v>0</v>
      </c>
      <c r="E281" s="61">
        <v>243</v>
      </c>
      <c r="F281" s="48"/>
      <c r="G281" s="48"/>
    </row>
    <row r="282" spans="1:7" ht="12.75" customHeight="1" x14ac:dyDescent="0.2">
      <c r="A282" s="6"/>
      <c r="B282" s="27"/>
      <c r="C282" s="49"/>
      <c r="D282" s="61"/>
      <c r="E282" s="61"/>
      <c r="F282" s="48"/>
      <c r="G282" s="48"/>
    </row>
    <row r="283" spans="1:7" ht="12.75" customHeight="1" x14ac:dyDescent="0.2">
      <c r="A283" s="4">
        <v>32300</v>
      </c>
      <c r="B283" s="94" t="s">
        <v>66</v>
      </c>
      <c r="C283" s="95"/>
      <c r="D283" s="57"/>
      <c r="E283" s="57"/>
      <c r="F283" s="48"/>
      <c r="G283" s="48"/>
    </row>
    <row r="284" spans="1:7" ht="12.75" customHeight="1" x14ac:dyDescent="0.2">
      <c r="A284" s="6"/>
      <c r="B284" s="94" t="s">
        <v>120</v>
      </c>
      <c r="C284" s="95"/>
      <c r="D284" s="48"/>
      <c r="E284" s="48"/>
      <c r="F284" s="48"/>
      <c r="G284" s="48"/>
    </row>
    <row r="285" spans="1:7" ht="12.75" customHeight="1" x14ac:dyDescent="0.2">
      <c r="A285" s="6"/>
      <c r="B285" s="42">
        <v>4</v>
      </c>
      <c r="C285" s="43" t="s">
        <v>21</v>
      </c>
      <c r="D285" s="48">
        <f>D286</f>
        <v>19000</v>
      </c>
      <c r="E285" s="48">
        <f>E286</f>
        <v>112812.56</v>
      </c>
      <c r="F285" s="48">
        <f>F286</f>
        <v>19000</v>
      </c>
      <c r="G285" s="48">
        <f>G286</f>
        <v>19000</v>
      </c>
    </row>
    <row r="286" spans="1:7" ht="12.75" customHeight="1" x14ac:dyDescent="0.2">
      <c r="A286" s="6"/>
      <c r="B286" s="42">
        <v>42</v>
      </c>
      <c r="C286" s="54" t="s">
        <v>39</v>
      </c>
      <c r="D286" s="48">
        <f>SUM(D287:D288)</f>
        <v>19000</v>
      </c>
      <c r="E286" s="48">
        <f>SUM(E287:E288)</f>
        <v>112812.56</v>
      </c>
      <c r="F286" s="48">
        <v>19000</v>
      </c>
      <c r="G286" s="48">
        <f>F286</f>
        <v>19000</v>
      </c>
    </row>
    <row r="287" spans="1:7" x14ac:dyDescent="0.2">
      <c r="A287" s="6" t="s">
        <v>121</v>
      </c>
      <c r="B287" s="41">
        <v>422</v>
      </c>
      <c r="C287" s="32" t="s">
        <v>40</v>
      </c>
      <c r="D287" s="57">
        <v>15000</v>
      </c>
      <c r="E287" s="61">
        <f>93812.56+15000</f>
        <v>108812.56</v>
      </c>
      <c r="F287" s="48"/>
      <c r="G287" s="48"/>
    </row>
    <row r="288" spans="1:7" ht="13.5" customHeight="1" x14ac:dyDescent="0.2">
      <c r="A288" s="6" t="s">
        <v>122</v>
      </c>
      <c r="B288" s="41">
        <v>424</v>
      </c>
      <c r="C288" s="32" t="s">
        <v>20</v>
      </c>
      <c r="D288" s="57">
        <v>4000</v>
      </c>
      <c r="E288" s="57">
        <v>4000</v>
      </c>
      <c r="F288" s="48"/>
      <c r="G288" s="48"/>
    </row>
    <row r="289" spans="1:7" ht="13.5" customHeight="1" x14ac:dyDescent="0.2">
      <c r="A289" s="6"/>
      <c r="B289" s="37"/>
      <c r="C289" s="32"/>
      <c r="D289" s="57"/>
      <c r="E289" s="57"/>
      <c r="F289" s="48"/>
      <c r="G289" s="48"/>
    </row>
    <row r="290" spans="1:7" ht="13.5" customHeight="1" x14ac:dyDescent="0.2">
      <c r="A290" s="4">
        <v>55431</v>
      </c>
      <c r="B290" s="94" t="s">
        <v>140</v>
      </c>
      <c r="C290" s="95"/>
      <c r="D290" s="57"/>
      <c r="E290" s="57"/>
      <c r="F290" s="48"/>
      <c r="G290" s="48"/>
    </row>
    <row r="291" spans="1:7" ht="13.5" customHeight="1" x14ac:dyDescent="0.2">
      <c r="A291" s="6" t="s">
        <v>122</v>
      </c>
      <c r="B291" s="94" t="s">
        <v>141</v>
      </c>
      <c r="C291" s="95"/>
      <c r="D291" s="57"/>
      <c r="E291" s="57"/>
      <c r="F291" s="48"/>
      <c r="G291" s="48"/>
    </row>
    <row r="292" spans="1:7" ht="13.5" customHeight="1" x14ac:dyDescent="0.2">
      <c r="A292" s="6"/>
      <c r="B292" s="42">
        <v>4</v>
      </c>
      <c r="C292" s="43" t="s">
        <v>21</v>
      </c>
      <c r="D292" s="48">
        <f>D293</f>
        <v>10000</v>
      </c>
      <c r="E292" s="48">
        <f>E293</f>
        <v>0</v>
      </c>
      <c r="F292" s="48">
        <f>F293</f>
        <v>10000</v>
      </c>
      <c r="G292" s="48">
        <f>G293</f>
        <v>10000</v>
      </c>
    </row>
    <row r="293" spans="1:7" ht="13.5" customHeight="1" x14ac:dyDescent="0.2">
      <c r="A293" s="6"/>
      <c r="B293" s="42">
        <v>42</v>
      </c>
      <c r="C293" s="54" t="s">
        <v>39</v>
      </c>
      <c r="D293" s="48">
        <f>D294</f>
        <v>10000</v>
      </c>
      <c r="E293" s="48">
        <f>E294</f>
        <v>0</v>
      </c>
      <c r="F293" s="48">
        <v>10000</v>
      </c>
      <c r="G293" s="48">
        <v>10000</v>
      </c>
    </row>
    <row r="294" spans="1:7" ht="13.5" customHeight="1" x14ac:dyDescent="0.2">
      <c r="A294" s="6"/>
      <c r="B294" s="41">
        <v>424</v>
      </c>
      <c r="C294" s="32" t="s">
        <v>20</v>
      </c>
      <c r="D294" s="61">
        <v>10000</v>
      </c>
      <c r="E294" s="57">
        <v>0</v>
      </c>
      <c r="F294" s="48"/>
      <c r="G294" s="48"/>
    </row>
    <row r="295" spans="1:7" ht="13.5" customHeight="1" x14ac:dyDescent="0.2">
      <c r="A295" s="6"/>
      <c r="B295" s="41"/>
      <c r="C295" s="32"/>
      <c r="D295" s="57"/>
      <c r="E295" s="57"/>
      <c r="F295" s="48"/>
      <c r="G295" s="48"/>
    </row>
    <row r="296" spans="1:7" ht="13.5" hidden="1" customHeight="1" x14ac:dyDescent="0.2">
      <c r="A296" s="4">
        <v>11001</v>
      </c>
      <c r="B296" s="94" t="s">
        <v>152</v>
      </c>
      <c r="C296" s="95"/>
      <c r="D296" s="57"/>
      <c r="E296" s="57"/>
      <c r="F296" s="48"/>
      <c r="G296" s="48"/>
    </row>
    <row r="297" spans="1:7" ht="13.5" hidden="1" customHeight="1" x14ac:dyDescent="0.2">
      <c r="A297" s="6" t="s">
        <v>122</v>
      </c>
      <c r="B297" s="94" t="s">
        <v>141</v>
      </c>
      <c r="C297" s="95"/>
      <c r="D297" s="57"/>
      <c r="E297" s="57"/>
      <c r="F297" s="48"/>
      <c r="G297" s="48"/>
    </row>
    <row r="298" spans="1:7" ht="13.5" hidden="1" customHeight="1" x14ac:dyDescent="0.2">
      <c r="A298" s="6"/>
      <c r="B298" s="42">
        <v>4</v>
      </c>
      <c r="C298" s="43" t="s">
        <v>21</v>
      </c>
      <c r="D298" s="48">
        <f>D299</f>
        <v>0</v>
      </c>
      <c r="E298" s="48">
        <f>E299</f>
        <v>0</v>
      </c>
      <c r="F298" s="48"/>
      <c r="G298" s="48"/>
    </row>
    <row r="299" spans="1:7" ht="13.5" hidden="1" customHeight="1" x14ac:dyDescent="0.2">
      <c r="A299" s="6"/>
      <c r="B299" s="42">
        <v>42</v>
      </c>
      <c r="C299" s="54" t="s">
        <v>39</v>
      </c>
      <c r="D299" s="48">
        <f>D300</f>
        <v>0</v>
      </c>
      <c r="E299" s="48">
        <f>E300</f>
        <v>0</v>
      </c>
      <c r="F299" s="48"/>
      <c r="G299" s="48"/>
    </row>
    <row r="300" spans="1:7" ht="13.5" hidden="1" customHeight="1" x14ac:dyDescent="0.2">
      <c r="A300" s="6"/>
      <c r="B300" s="41">
        <v>424</v>
      </c>
      <c r="C300" s="32" t="s">
        <v>20</v>
      </c>
      <c r="D300" s="57">
        <v>0</v>
      </c>
      <c r="E300" s="57">
        <v>0</v>
      </c>
      <c r="F300" s="48"/>
      <c r="G300" s="48"/>
    </row>
    <row r="301" spans="1:7" ht="13.5" hidden="1" customHeight="1" x14ac:dyDescent="0.2">
      <c r="A301" s="6"/>
      <c r="B301" s="37"/>
      <c r="C301" s="44"/>
      <c r="D301" s="57"/>
      <c r="E301" s="57"/>
      <c r="F301" s="48"/>
      <c r="G301" s="48"/>
    </row>
    <row r="302" spans="1:7" ht="13.5" customHeight="1" x14ac:dyDescent="0.2">
      <c r="A302" s="4">
        <v>53082</v>
      </c>
      <c r="B302" s="94" t="s">
        <v>153</v>
      </c>
      <c r="C302" s="95"/>
      <c r="D302" s="57"/>
      <c r="E302" s="57"/>
      <c r="F302" s="48"/>
      <c r="G302" s="48"/>
    </row>
    <row r="303" spans="1:7" ht="13.5" customHeight="1" x14ac:dyDescent="0.2">
      <c r="A303" s="6" t="s">
        <v>122</v>
      </c>
      <c r="B303" s="94" t="s">
        <v>141</v>
      </c>
      <c r="C303" s="95"/>
      <c r="D303" s="57"/>
      <c r="E303" s="57"/>
      <c r="F303" s="48"/>
      <c r="G303" s="48"/>
    </row>
    <row r="304" spans="1:7" ht="13.5" customHeight="1" x14ac:dyDescent="0.2">
      <c r="A304" s="6"/>
      <c r="B304" s="42">
        <v>4</v>
      </c>
      <c r="C304" s="43" t="s">
        <v>21</v>
      </c>
      <c r="D304" s="48">
        <f>D305</f>
        <v>2000</v>
      </c>
      <c r="E304" s="48">
        <f>E305</f>
        <v>2000</v>
      </c>
      <c r="F304" s="48">
        <f>F305</f>
        <v>2000</v>
      </c>
      <c r="G304" s="48">
        <f>G305</f>
        <v>2000</v>
      </c>
    </row>
    <row r="305" spans="1:7" ht="13.5" customHeight="1" x14ac:dyDescent="0.2">
      <c r="A305" s="6"/>
      <c r="B305" s="42">
        <v>42</v>
      </c>
      <c r="C305" s="54" t="s">
        <v>39</v>
      </c>
      <c r="D305" s="48">
        <f>D306</f>
        <v>2000</v>
      </c>
      <c r="E305" s="48">
        <f>E306</f>
        <v>2000</v>
      </c>
      <c r="F305" s="48">
        <v>2000</v>
      </c>
      <c r="G305" s="48">
        <v>2000</v>
      </c>
    </row>
    <row r="306" spans="1:7" ht="13.5" customHeight="1" x14ac:dyDescent="0.2">
      <c r="A306" s="6"/>
      <c r="B306" s="41">
        <v>424</v>
      </c>
      <c r="C306" s="32" t="s">
        <v>20</v>
      </c>
      <c r="D306" s="57">
        <v>2000</v>
      </c>
      <c r="E306" s="57">
        <v>2000</v>
      </c>
      <c r="F306" s="48"/>
      <c r="G306" s="48"/>
    </row>
    <row r="307" spans="1:7" ht="13.5" customHeight="1" x14ac:dyDescent="0.2">
      <c r="A307" s="6"/>
      <c r="B307" s="37"/>
      <c r="C307" s="44"/>
      <c r="D307" s="57"/>
      <c r="E307" s="57"/>
      <c r="F307" s="48"/>
      <c r="G307" s="48"/>
    </row>
    <row r="308" spans="1:7" ht="13.5" customHeight="1" x14ac:dyDescent="0.2">
      <c r="A308" s="8" t="s">
        <v>104</v>
      </c>
      <c r="B308" s="92" t="s">
        <v>146</v>
      </c>
      <c r="C308" s="93"/>
      <c r="D308" s="57"/>
      <c r="E308" s="57"/>
      <c r="F308" s="48"/>
      <c r="G308" s="48"/>
    </row>
    <row r="309" spans="1:7" ht="13.5" customHeight="1" x14ac:dyDescent="0.2">
      <c r="A309" s="6" t="s">
        <v>121</v>
      </c>
      <c r="B309" s="94" t="s">
        <v>120</v>
      </c>
      <c r="C309" s="95"/>
      <c r="D309" s="57"/>
      <c r="E309" s="57"/>
      <c r="F309" s="48"/>
      <c r="G309" s="48"/>
    </row>
    <row r="310" spans="1:7" ht="13.5" customHeight="1" x14ac:dyDescent="0.2">
      <c r="A310" s="6"/>
      <c r="B310" s="42">
        <v>3</v>
      </c>
      <c r="C310" s="2" t="s">
        <v>15</v>
      </c>
      <c r="D310" s="48">
        <f>D311</f>
        <v>5800</v>
      </c>
      <c r="E310" s="48">
        <f>E311</f>
        <v>9400</v>
      </c>
      <c r="F310" s="48">
        <f>F311</f>
        <v>5800</v>
      </c>
      <c r="G310" s="48">
        <f>G311</f>
        <v>5800</v>
      </c>
    </row>
    <row r="311" spans="1:7" ht="13.5" customHeight="1" x14ac:dyDescent="0.2">
      <c r="A311" s="6"/>
      <c r="B311" s="42">
        <v>32</v>
      </c>
      <c r="C311" s="2" t="s">
        <v>41</v>
      </c>
      <c r="D311" s="48">
        <v>5800</v>
      </c>
      <c r="E311" s="48">
        <f>E312</f>
        <v>9400</v>
      </c>
      <c r="F311" s="48">
        <v>5800</v>
      </c>
      <c r="G311" s="48">
        <v>5800</v>
      </c>
    </row>
    <row r="312" spans="1:7" ht="13.5" customHeight="1" x14ac:dyDescent="0.2">
      <c r="A312" s="6"/>
      <c r="B312" s="41">
        <v>322</v>
      </c>
      <c r="C312" s="46" t="s">
        <v>18</v>
      </c>
      <c r="D312" s="57">
        <v>5000</v>
      </c>
      <c r="E312" s="57">
        <v>9400</v>
      </c>
      <c r="F312" s="48"/>
      <c r="G312" s="48"/>
    </row>
    <row r="313" spans="1:7" ht="13.5" customHeight="1" x14ac:dyDescent="0.2">
      <c r="A313" s="6"/>
      <c r="B313" s="42">
        <v>4</v>
      </c>
      <c r="C313" s="43" t="s">
        <v>21</v>
      </c>
      <c r="D313" s="48">
        <f>D314</f>
        <v>7000</v>
      </c>
      <c r="E313" s="48">
        <f>E314</f>
        <v>5000</v>
      </c>
      <c r="F313" s="48">
        <f>F314</f>
        <v>7000</v>
      </c>
      <c r="G313" s="48">
        <f>G314</f>
        <v>7000</v>
      </c>
    </row>
    <row r="314" spans="1:7" ht="13.5" customHeight="1" x14ac:dyDescent="0.2">
      <c r="A314" s="6"/>
      <c r="B314" s="42">
        <v>42</v>
      </c>
      <c r="C314" s="54" t="s">
        <v>39</v>
      </c>
      <c r="D314" s="48">
        <f>D315</f>
        <v>7000</v>
      </c>
      <c r="E314" s="48">
        <f>E315</f>
        <v>5000</v>
      </c>
      <c r="F314" s="48">
        <v>7000</v>
      </c>
      <c r="G314" s="48">
        <v>7000</v>
      </c>
    </row>
    <row r="315" spans="1:7" ht="13.5" customHeight="1" x14ac:dyDescent="0.2">
      <c r="A315" s="6"/>
      <c r="B315" s="41">
        <v>422</v>
      </c>
      <c r="C315" s="32" t="s">
        <v>40</v>
      </c>
      <c r="D315" s="57">
        <v>7000</v>
      </c>
      <c r="E315" s="57">
        <v>5000</v>
      </c>
      <c r="F315" s="48"/>
      <c r="G315" s="48"/>
    </row>
    <row r="316" spans="1:7" s="80" customFormat="1" ht="13.5" customHeight="1" x14ac:dyDescent="0.2">
      <c r="A316" s="6"/>
      <c r="B316" s="41"/>
      <c r="C316" s="32"/>
      <c r="D316" s="57"/>
      <c r="E316" s="57"/>
      <c r="F316" s="48"/>
      <c r="G316" s="48"/>
    </row>
    <row r="317" spans="1:7" s="80" customFormat="1" ht="13.5" customHeight="1" x14ac:dyDescent="0.2">
      <c r="A317" s="4">
        <v>55431</v>
      </c>
      <c r="B317" s="94" t="s">
        <v>140</v>
      </c>
      <c r="C317" s="95"/>
      <c r="D317" s="57"/>
      <c r="E317" s="57"/>
      <c r="F317" s="48"/>
      <c r="G317" s="48"/>
    </row>
    <row r="318" spans="1:7" s="80" customFormat="1" ht="13.5" customHeight="1" x14ac:dyDescent="0.2">
      <c r="A318" s="6" t="s">
        <v>121</v>
      </c>
      <c r="B318" s="94" t="s">
        <v>120</v>
      </c>
      <c r="C318" s="95"/>
      <c r="D318" s="57"/>
      <c r="E318" s="57"/>
      <c r="F318" s="48"/>
      <c r="G318" s="48"/>
    </row>
    <row r="319" spans="1:7" s="80" customFormat="1" ht="13.5" customHeight="1" x14ac:dyDescent="0.2">
      <c r="A319" s="6"/>
      <c r="B319" s="42">
        <v>4</v>
      </c>
      <c r="C319" s="43" t="s">
        <v>21</v>
      </c>
      <c r="D319" s="57"/>
      <c r="E319" s="48">
        <f>E320</f>
        <v>10000</v>
      </c>
      <c r="F319" s="48"/>
      <c r="G319" s="48"/>
    </row>
    <row r="320" spans="1:7" s="80" customFormat="1" ht="13.5" customHeight="1" x14ac:dyDescent="0.2">
      <c r="A320" s="6"/>
      <c r="B320" s="42">
        <v>42</v>
      </c>
      <c r="C320" s="54" t="s">
        <v>39</v>
      </c>
      <c r="D320" s="57"/>
      <c r="E320" s="48">
        <f>E321</f>
        <v>10000</v>
      </c>
      <c r="F320" s="48"/>
      <c r="G320" s="48"/>
    </row>
    <row r="321" spans="1:7" s="80" customFormat="1" ht="13.5" customHeight="1" x14ac:dyDescent="0.2">
      <c r="A321" s="6"/>
      <c r="B321" s="41">
        <v>422</v>
      </c>
      <c r="C321" s="32" t="s">
        <v>40</v>
      </c>
      <c r="D321" s="57"/>
      <c r="E321" s="61">
        <v>10000</v>
      </c>
      <c r="F321" s="48"/>
      <c r="G321" s="48"/>
    </row>
    <row r="322" spans="1:7" ht="13.5" customHeight="1" x14ac:dyDescent="0.2">
      <c r="A322" s="6"/>
      <c r="B322" s="41"/>
      <c r="C322" s="32"/>
      <c r="D322" s="61"/>
      <c r="E322" s="61"/>
      <c r="F322" s="48"/>
      <c r="G322" s="48"/>
    </row>
    <row r="323" spans="1:7" ht="13.5" customHeight="1" x14ac:dyDescent="0.2">
      <c r="A323" s="4">
        <v>55431</v>
      </c>
      <c r="B323" s="94" t="s">
        <v>140</v>
      </c>
      <c r="C323" s="95"/>
      <c r="D323" s="61"/>
      <c r="E323" s="61"/>
      <c r="F323" s="48"/>
      <c r="G323" s="48"/>
    </row>
    <row r="324" spans="1:7" ht="13.5" customHeight="1" x14ac:dyDescent="0.2">
      <c r="A324" s="6" t="s">
        <v>166</v>
      </c>
      <c r="B324" s="94" t="s">
        <v>167</v>
      </c>
      <c r="C324" s="95"/>
      <c r="D324" s="61"/>
      <c r="E324" s="61"/>
      <c r="F324" s="48"/>
      <c r="G324" s="48"/>
    </row>
    <row r="325" spans="1:7" ht="13.5" customHeight="1" x14ac:dyDescent="0.2">
      <c r="A325" s="6"/>
      <c r="B325" s="42">
        <v>4</v>
      </c>
      <c r="C325" s="43" t="s">
        <v>21</v>
      </c>
      <c r="D325" s="61"/>
      <c r="E325" s="48">
        <f>E326</f>
        <v>285000</v>
      </c>
      <c r="F325" s="48"/>
      <c r="G325" s="48"/>
    </row>
    <row r="326" spans="1:7" ht="13.5" customHeight="1" x14ac:dyDescent="0.2">
      <c r="A326" s="6"/>
      <c r="B326" s="42">
        <v>45</v>
      </c>
      <c r="C326" s="43" t="s">
        <v>161</v>
      </c>
      <c r="D326" s="61"/>
      <c r="E326" s="48">
        <f>E327</f>
        <v>285000</v>
      </c>
      <c r="F326" s="48"/>
      <c r="G326" s="48"/>
    </row>
    <row r="327" spans="1:7" ht="13.5" customHeight="1" x14ac:dyDescent="0.2">
      <c r="A327" s="6"/>
      <c r="B327" s="41">
        <v>451</v>
      </c>
      <c r="C327" s="32" t="s">
        <v>162</v>
      </c>
      <c r="D327" s="61"/>
      <c r="E327" s="57">
        <v>285000</v>
      </c>
      <c r="F327" s="48"/>
      <c r="G327" s="48"/>
    </row>
    <row r="328" spans="1:7" ht="13.5" customHeight="1" x14ac:dyDescent="0.2">
      <c r="A328" s="6"/>
      <c r="B328" s="41"/>
      <c r="C328" s="32"/>
      <c r="D328" s="61"/>
      <c r="E328" s="61"/>
      <c r="F328" s="48"/>
      <c r="G328" s="48"/>
    </row>
    <row r="329" spans="1:7" x14ac:dyDescent="0.2">
      <c r="A329" s="6"/>
      <c r="B329" s="41"/>
      <c r="C329" s="32"/>
      <c r="D329" s="48"/>
      <c r="E329" s="48"/>
      <c r="F329" s="60"/>
      <c r="G329" s="60"/>
    </row>
    <row r="330" spans="1:7" ht="16.5" customHeight="1" x14ac:dyDescent="0.2">
      <c r="A330" s="6"/>
      <c r="B330" s="41"/>
      <c r="C330" s="43" t="s">
        <v>19</v>
      </c>
      <c r="D330" s="48">
        <f>D66</f>
        <v>4168391.5300000003</v>
      </c>
      <c r="E330" s="48">
        <f>E66</f>
        <v>4581419.5999999996</v>
      </c>
      <c r="F330" s="48">
        <f>F66</f>
        <v>4452416.5299999993</v>
      </c>
      <c r="G330" s="48">
        <f>G66</f>
        <v>4452416.5299999993</v>
      </c>
    </row>
    <row r="331" spans="1:7" x14ac:dyDescent="0.2">
      <c r="B331" s="96"/>
      <c r="C331" s="96"/>
      <c r="D331" s="96"/>
      <c r="E331" s="96"/>
      <c r="F331" s="96"/>
    </row>
    <row r="332" spans="1:7" ht="20.100000000000001" customHeight="1" x14ac:dyDescent="0.2">
      <c r="B332" s="31"/>
      <c r="C332" s="31"/>
      <c r="D332" s="31"/>
      <c r="E332" s="31"/>
      <c r="F332" s="31"/>
    </row>
    <row r="333" spans="1:7" ht="12.75" customHeight="1" x14ac:dyDescent="0.2">
      <c r="B333" s="31"/>
      <c r="C333" s="31"/>
      <c r="D333" s="31"/>
      <c r="E333" s="31"/>
      <c r="F333" s="31"/>
    </row>
    <row r="334" spans="1:7" ht="15" customHeight="1" x14ac:dyDescent="0.2">
      <c r="B334" s="31"/>
      <c r="C334" s="31"/>
      <c r="D334" s="31"/>
      <c r="E334" s="31"/>
      <c r="F334" s="31"/>
    </row>
    <row r="335" spans="1:7" ht="9.75" hidden="1" customHeight="1" x14ac:dyDescent="0.2">
      <c r="B335" s="31"/>
      <c r="C335" s="31"/>
      <c r="D335" s="31"/>
      <c r="E335" s="31"/>
      <c r="F335" s="31"/>
    </row>
    <row r="336" spans="1:7" x14ac:dyDescent="0.2">
      <c r="A336" s="97" t="s">
        <v>96</v>
      </c>
      <c r="B336" s="97"/>
      <c r="C336" s="97"/>
      <c r="D336" s="97"/>
      <c r="E336" s="97"/>
      <c r="F336" s="97"/>
    </row>
    <row r="337" spans="1:6" x14ac:dyDescent="0.2">
      <c r="A337" s="97"/>
      <c r="B337" s="97"/>
      <c r="C337" s="97"/>
      <c r="D337" s="97"/>
      <c r="E337" s="97"/>
      <c r="F337" s="97"/>
    </row>
    <row r="338" spans="1:6" x14ac:dyDescent="0.2">
      <c r="A338" s="97"/>
      <c r="B338" s="97"/>
      <c r="C338" s="97"/>
      <c r="D338" s="97"/>
      <c r="E338" s="97"/>
      <c r="F338" s="97"/>
    </row>
    <row r="339" spans="1:6" x14ac:dyDescent="0.2">
      <c r="A339" s="97"/>
      <c r="B339" s="97"/>
      <c r="C339" s="97"/>
      <c r="D339" s="97"/>
      <c r="E339" s="97"/>
      <c r="F339" s="97"/>
    </row>
  </sheetData>
  <mergeCells count="62">
    <mergeCell ref="A19:F19"/>
    <mergeCell ref="A1:C1"/>
    <mergeCell ref="A2:C2"/>
    <mergeCell ref="B9:F9"/>
    <mergeCell ref="B10:F10"/>
    <mergeCell ref="B12:F12"/>
    <mergeCell ref="B13:F13"/>
    <mergeCell ref="B14:F14"/>
    <mergeCell ref="B15:F15"/>
    <mergeCell ref="B16:G16"/>
    <mergeCell ref="B194:C194"/>
    <mergeCell ref="A35:F35"/>
    <mergeCell ref="B36:F36"/>
    <mergeCell ref="B60:C60"/>
    <mergeCell ref="A62:F62"/>
    <mergeCell ref="B63:F63"/>
    <mergeCell ref="B68:C68"/>
    <mergeCell ref="B69:C69"/>
    <mergeCell ref="B70:C70"/>
    <mergeCell ref="B80:C80"/>
    <mergeCell ref="B81:C81"/>
    <mergeCell ref="B82:C82"/>
    <mergeCell ref="B230:C230"/>
    <mergeCell ref="B195:C195"/>
    <mergeCell ref="B196:C196"/>
    <mergeCell ref="B205:C205"/>
    <mergeCell ref="B206:C206"/>
    <mergeCell ref="B211:C211"/>
    <mergeCell ref="B212:C212"/>
    <mergeCell ref="B217:C217"/>
    <mergeCell ref="B218:C218"/>
    <mergeCell ref="B223:C223"/>
    <mergeCell ref="B224:C224"/>
    <mergeCell ref="B229:C229"/>
    <mergeCell ref="B278:C278"/>
    <mergeCell ref="B235:C235"/>
    <mergeCell ref="B236:C236"/>
    <mergeCell ref="B246:C246"/>
    <mergeCell ref="B247:C247"/>
    <mergeCell ref="B256:C256"/>
    <mergeCell ref="B257:C257"/>
    <mergeCell ref="B264:C264"/>
    <mergeCell ref="B265:C265"/>
    <mergeCell ref="B271:C271"/>
    <mergeCell ref="B272:C272"/>
    <mergeCell ref="B277:C277"/>
    <mergeCell ref="A336:F339"/>
    <mergeCell ref="B323:C323"/>
    <mergeCell ref="B324:C324"/>
    <mergeCell ref="B283:C283"/>
    <mergeCell ref="B284:C284"/>
    <mergeCell ref="B290:C290"/>
    <mergeCell ref="B291:C291"/>
    <mergeCell ref="B296:C296"/>
    <mergeCell ref="B297:C297"/>
    <mergeCell ref="B317:C317"/>
    <mergeCell ref="B318:C318"/>
    <mergeCell ref="B302:C302"/>
    <mergeCell ref="B303:C303"/>
    <mergeCell ref="B308:C308"/>
    <mergeCell ref="B309:C309"/>
    <mergeCell ref="B331:F331"/>
  </mergeCells>
  <conditionalFormatting sqref="G331:IU65633 G9:IU20 G32:IU36 G61:IU63 B132:B135 C131:C135 C258:C276 B217:C222 B136:C189 B105:C105 B107:C107 C103:C104 C106 B121:B124 B115:B119 C108:C124 B86:B93 C86:C95 B97:C97 C63:C67 C69:C78 B63:B78 B79:C79 B6:B7 C21 B22:C34 B36:C61 B125:C129 C195:C216 B194:B216 B223:B242 C225:C242 B329:C330 C254:C256 B254:B276 B283:C289 D32:F34 D36:F36 D61:F61 D63:F63 B340:F65637 B9:F18 D21:IV31 D37:IV60 B99:C101 B245:C245 B192:C193 D64:IV330">
    <cfRule type="cellIs" dxfId="65" priority="29" stopIfTrue="1" operator="equal">
      <formula>0</formula>
    </cfRule>
  </conditionalFormatting>
  <conditionalFormatting sqref="B290:C293">
    <cfRule type="cellIs" dxfId="64" priority="28" stopIfTrue="1" operator="equal">
      <formula>0</formula>
    </cfRule>
  </conditionalFormatting>
  <conditionalFormatting sqref="B294:C295 B322:C322 B301:C301 B307:C307 B326:C328">
    <cfRule type="cellIs" dxfId="63" priority="27" stopIfTrue="1" operator="equal">
      <formula>0</formula>
    </cfRule>
  </conditionalFormatting>
  <conditionalFormatting sqref="B309:C309 B313:C316">
    <cfRule type="cellIs" dxfId="62" priority="26" stopIfTrue="1" operator="equal">
      <formula>0</formula>
    </cfRule>
  </conditionalFormatting>
  <conditionalFormatting sqref="B308:C308">
    <cfRule type="cellIs" dxfId="61" priority="25" stopIfTrue="1" operator="equal">
      <formula>0</formula>
    </cfRule>
  </conditionalFormatting>
  <conditionalFormatting sqref="B247:C247 B251:C252">
    <cfRule type="cellIs" dxfId="60" priority="24" stopIfTrue="1" operator="equal">
      <formula>0</formula>
    </cfRule>
  </conditionalFormatting>
  <conditionalFormatting sqref="B246:C246">
    <cfRule type="cellIs" dxfId="59" priority="23" stopIfTrue="1" operator="equal">
      <formula>0</formula>
    </cfRule>
  </conditionalFormatting>
  <conditionalFormatting sqref="B248:C248">
    <cfRule type="cellIs" dxfId="58" priority="22" stopIfTrue="1" operator="equal">
      <formula>0</formula>
    </cfRule>
  </conditionalFormatting>
  <conditionalFormatting sqref="C249:C250">
    <cfRule type="cellIs" dxfId="57" priority="21" stopIfTrue="1" operator="equal">
      <formula>0</formula>
    </cfRule>
  </conditionalFormatting>
  <conditionalFormatting sqref="B310:C312">
    <cfRule type="cellIs" dxfId="56" priority="20" stopIfTrue="1" operator="equal">
      <formula>0</formula>
    </cfRule>
  </conditionalFormatting>
  <conditionalFormatting sqref="B190:C190">
    <cfRule type="cellIs" dxfId="55" priority="19" stopIfTrue="1" operator="equal">
      <formula>0</formula>
    </cfRule>
  </conditionalFormatting>
  <conditionalFormatting sqref="B191:C191">
    <cfRule type="cellIs" dxfId="54" priority="18" stopIfTrue="1" operator="equal">
      <formula>0</formula>
    </cfRule>
  </conditionalFormatting>
  <conditionalFormatting sqref="B277:C277">
    <cfRule type="cellIs" dxfId="53" priority="17" stopIfTrue="1" operator="equal">
      <formula>0</formula>
    </cfRule>
  </conditionalFormatting>
  <conditionalFormatting sqref="B278:C278">
    <cfRule type="cellIs" dxfId="52" priority="16" stopIfTrue="1" operator="equal">
      <formula>0</formula>
    </cfRule>
  </conditionalFormatting>
  <conditionalFormatting sqref="C280:C282">
    <cfRule type="cellIs" dxfId="51" priority="15" stopIfTrue="1" operator="equal">
      <formula>0</formula>
    </cfRule>
  </conditionalFormatting>
  <conditionalFormatting sqref="B279:C279">
    <cfRule type="cellIs" dxfId="50" priority="14" stopIfTrue="1" operator="equal">
      <formula>0</formula>
    </cfRule>
  </conditionalFormatting>
  <conditionalFormatting sqref="B296:C299">
    <cfRule type="cellIs" dxfId="49" priority="13" stopIfTrue="1" operator="equal">
      <formula>0</formula>
    </cfRule>
  </conditionalFormatting>
  <conditionalFormatting sqref="B300:C300">
    <cfRule type="cellIs" dxfId="48" priority="12" stopIfTrue="1" operator="equal">
      <formula>0</formula>
    </cfRule>
  </conditionalFormatting>
  <conditionalFormatting sqref="B302:C305">
    <cfRule type="cellIs" dxfId="47" priority="11" stopIfTrue="1" operator="equal">
      <formula>0</formula>
    </cfRule>
  </conditionalFormatting>
  <conditionalFormatting sqref="B306:C306">
    <cfRule type="cellIs" dxfId="46" priority="10" stopIfTrue="1" operator="equal">
      <formula>0</formula>
    </cfRule>
  </conditionalFormatting>
  <conditionalFormatting sqref="C98">
    <cfRule type="cellIs" dxfId="45" priority="9" stopIfTrue="1" operator="equal">
      <formula>0</formula>
    </cfRule>
  </conditionalFormatting>
  <conditionalFormatting sqref="B243:C244">
    <cfRule type="cellIs" dxfId="44" priority="8" stopIfTrue="1" operator="equal">
      <formula>0</formula>
    </cfRule>
  </conditionalFormatting>
  <conditionalFormatting sqref="B323:C323">
    <cfRule type="cellIs" dxfId="43" priority="7" stopIfTrue="1" operator="equal">
      <formula>0</formula>
    </cfRule>
  </conditionalFormatting>
  <conditionalFormatting sqref="B324:C324">
    <cfRule type="cellIs" dxfId="42" priority="6" stopIfTrue="1" operator="equal">
      <formula>0</formula>
    </cfRule>
  </conditionalFormatting>
  <conditionalFormatting sqref="B325:C325">
    <cfRule type="cellIs" dxfId="41" priority="5" stopIfTrue="1" operator="equal">
      <formula>0</formula>
    </cfRule>
  </conditionalFormatting>
  <conditionalFormatting sqref="B253:C253">
    <cfRule type="cellIs" dxfId="40" priority="4" stopIfTrue="1" operator="equal">
      <formula>0</formula>
    </cfRule>
  </conditionalFormatting>
  <conditionalFormatting sqref="B317:C317">
    <cfRule type="cellIs" dxfId="39" priority="3" stopIfTrue="1" operator="equal">
      <formula>0</formula>
    </cfRule>
  </conditionalFormatting>
  <conditionalFormatting sqref="B318:C318">
    <cfRule type="cellIs" dxfId="38" priority="2" stopIfTrue="1" operator="equal">
      <formula>0</formula>
    </cfRule>
  </conditionalFormatting>
  <conditionalFormatting sqref="B319:C321">
    <cfRule type="cellIs" dxfId="37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K348"/>
  <sheetViews>
    <sheetView tabSelected="1" topLeftCell="A80" workbookViewId="0">
      <selection activeCell="B86" sqref="B86"/>
    </sheetView>
  </sheetViews>
  <sheetFormatPr defaultColWidth="9.140625" defaultRowHeight="12.75" x14ac:dyDescent="0.2"/>
  <cols>
    <col min="1" max="1" width="11.28515625" style="86" customWidth="1"/>
    <col min="2" max="2" width="12.140625" style="86" customWidth="1"/>
    <col min="3" max="3" width="67.7109375" style="86" customWidth="1"/>
    <col min="4" max="5" width="15.5703125" style="86" hidden="1" customWidth="1"/>
    <col min="6" max="8" width="15.5703125" style="86" customWidth="1"/>
    <col min="9" max="9" width="12.7109375" style="86" bestFit="1" customWidth="1"/>
    <col min="10" max="10" width="14.42578125" style="86" bestFit="1" customWidth="1"/>
    <col min="11" max="16384" width="9.140625" style="86"/>
  </cols>
  <sheetData>
    <row r="1" spans="1:8" ht="15" customHeight="1" x14ac:dyDescent="0.2">
      <c r="A1" s="112" t="s">
        <v>30</v>
      </c>
      <c r="B1" s="112"/>
      <c r="C1" s="112"/>
      <c r="D1" s="85"/>
      <c r="E1" s="85"/>
      <c r="F1" s="85"/>
    </row>
    <row r="2" spans="1:8" ht="15" customHeight="1" x14ac:dyDescent="0.2">
      <c r="A2" s="113" t="s">
        <v>95</v>
      </c>
      <c r="B2" s="113"/>
      <c r="C2" s="113"/>
    </row>
    <row r="3" spans="1:8" ht="9" customHeight="1" x14ac:dyDescent="0.2">
      <c r="B3" s="33"/>
    </row>
    <row r="4" spans="1:8" ht="15" customHeight="1" x14ac:dyDescent="0.2">
      <c r="A4" s="25" t="s">
        <v>173</v>
      </c>
      <c r="B4" s="25"/>
    </row>
    <row r="5" spans="1:8" ht="15" customHeight="1" x14ac:dyDescent="0.2">
      <c r="A5" s="25" t="s">
        <v>174</v>
      </c>
      <c r="B5" s="25"/>
    </row>
    <row r="6" spans="1:8" ht="15" customHeight="1" x14ac:dyDescent="0.2">
      <c r="A6" s="25" t="s">
        <v>68</v>
      </c>
      <c r="B6" s="25" t="s">
        <v>172</v>
      </c>
    </row>
    <row r="7" spans="1:8" ht="15" customHeight="1" x14ac:dyDescent="0.2">
      <c r="B7" s="25"/>
    </row>
    <row r="9" spans="1:8" ht="45.75" customHeight="1" x14ac:dyDescent="0.2">
      <c r="B9" s="116" t="s">
        <v>154</v>
      </c>
      <c r="C9" s="116"/>
      <c r="D9" s="116"/>
      <c r="E9" s="116"/>
      <c r="F9" s="116"/>
      <c r="G9" s="116"/>
    </row>
    <row r="10" spans="1:8" ht="26.25" customHeight="1" x14ac:dyDescent="0.2">
      <c r="B10" s="117" t="s">
        <v>168</v>
      </c>
      <c r="C10" s="117"/>
      <c r="D10" s="117"/>
      <c r="E10" s="117"/>
      <c r="F10" s="117"/>
      <c r="G10" s="117"/>
    </row>
    <row r="11" spans="1:8" ht="26.25" customHeight="1" x14ac:dyDescent="0.2">
      <c r="B11" s="88"/>
      <c r="C11" s="88"/>
      <c r="D11" s="88"/>
      <c r="E11" s="88"/>
      <c r="F11" s="88"/>
      <c r="G11" s="88"/>
    </row>
    <row r="12" spans="1:8" x14ac:dyDescent="0.2">
      <c r="B12" s="112" t="s">
        <v>3</v>
      </c>
      <c r="C12" s="112"/>
      <c r="D12" s="112"/>
      <c r="E12" s="112"/>
      <c r="F12" s="112"/>
      <c r="G12" s="112"/>
    </row>
    <row r="13" spans="1:8" x14ac:dyDescent="0.2">
      <c r="B13" s="115" t="s">
        <v>67</v>
      </c>
      <c r="C13" s="115"/>
      <c r="D13" s="115"/>
      <c r="E13" s="115"/>
      <c r="F13" s="115"/>
      <c r="G13" s="115"/>
    </row>
    <row r="14" spans="1:8" x14ac:dyDescent="0.2">
      <c r="B14" s="115" t="s">
        <v>77</v>
      </c>
      <c r="C14" s="115"/>
      <c r="D14" s="115"/>
      <c r="E14" s="115"/>
      <c r="F14" s="115"/>
      <c r="G14" s="115"/>
    </row>
    <row r="15" spans="1:8" ht="12.75" customHeight="1" x14ac:dyDescent="0.2">
      <c r="B15" s="113" t="s">
        <v>78</v>
      </c>
      <c r="C15" s="113"/>
      <c r="D15" s="113"/>
      <c r="E15" s="113"/>
      <c r="F15" s="113"/>
      <c r="G15" s="113"/>
    </row>
    <row r="16" spans="1:8" ht="12.75" customHeight="1" x14ac:dyDescent="0.2">
      <c r="B16" s="115" t="s">
        <v>103</v>
      </c>
      <c r="C16" s="115"/>
      <c r="D16" s="115"/>
      <c r="E16" s="115"/>
      <c r="F16" s="115"/>
      <c r="G16" s="115"/>
      <c r="H16" s="115"/>
    </row>
    <row r="17" spans="1:8" ht="9" customHeight="1" x14ac:dyDescent="0.2"/>
    <row r="18" spans="1:8" ht="12.75" customHeight="1" x14ac:dyDescent="0.2">
      <c r="B18" s="87"/>
      <c r="C18" s="87"/>
      <c r="D18" s="87"/>
      <c r="E18" s="87"/>
      <c r="F18" s="87"/>
      <c r="G18" s="87"/>
    </row>
    <row r="19" spans="1:8" ht="12.75" customHeight="1" x14ac:dyDescent="0.2">
      <c r="A19" s="100" t="s">
        <v>79</v>
      </c>
      <c r="B19" s="100"/>
      <c r="C19" s="100"/>
      <c r="D19" s="100"/>
      <c r="E19" s="100"/>
      <c r="F19" s="100"/>
      <c r="G19" s="100"/>
    </row>
    <row r="20" spans="1:8" ht="12.75" customHeight="1" x14ac:dyDescent="0.2">
      <c r="A20" s="84"/>
      <c r="B20" s="84"/>
      <c r="C20" s="84"/>
      <c r="D20" s="84"/>
      <c r="E20" s="84"/>
      <c r="F20" s="84"/>
      <c r="G20" s="84"/>
    </row>
    <row r="21" spans="1:8" ht="25.5" x14ac:dyDescent="0.2">
      <c r="A21" s="84"/>
      <c r="B21" s="20" t="s">
        <v>94</v>
      </c>
      <c r="C21" s="5" t="s">
        <v>2</v>
      </c>
      <c r="D21" s="5" t="s">
        <v>155</v>
      </c>
      <c r="E21" s="5" t="s">
        <v>160</v>
      </c>
      <c r="F21" s="5" t="s">
        <v>169</v>
      </c>
      <c r="G21" s="5" t="s">
        <v>139</v>
      </c>
      <c r="H21" s="5" t="s">
        <v>156</v>
      </c>
    </row>
    <row r="22" spans="1:8" ht="12.75" customHeight="1" x14ac:dyDescent="0.2">
      <c r="B22" s="21"/>
      <c r="C22" s="21"/>
      <c r="D22" s="21"/>
      <c r="E22" s="21"/>
      <c r="F22" s="21"/>
      <c r="G22" s="21"/>
      <c r="H22" s="21"/>
    </row>
    <row r="23" spans="1:8" ht="16.5" customHeight="1" x14ac:dyDescent="0.2">
      <c r="B23" s="20" t="s">
        <v>59</v>
      </c>
      <c r="C23" s="22" t="s">
        <v>9</v>
      </c>
      <c r="D23" s="23">
        <f>D39</f>
        <v>4168391.5300000003</v>
      </c>
      <c r="E23" s="23">
        <f>E39</f>
        <v>4466288.6099999994</v>
      </c>
      <c r="F23" s="23">
        <f>F39</f>
        <v>4404390.74</v>
      </c>
      <c r="G23" s="23">
        <f>G39</f>
        <v>3479722.5300000003</v>
      </c>
      <c r="H23" s="23">
        <f>H39</f>
        <v>3479722.5300000003</v>
      </c>
    </row>
    <row r="24" spans="1:8" ht="16.5" customHeight="1" x14ac:dyDescent="0.2">
      <c r="B24" s="20" t="s">
        <v>58</v>
      </c>
      <c r="C24" s="22" t="s">
        <v>86</v>
      </c>
      <c r="D24" s="24" t="s">
        <v>92</v>
      </c>
      <c r="E24" s="24" t="s">
        <v>92</v>
      </c>
      <c r="F24" s="24" t="s">
        <v>92</v>
      </c>
      <c r="G24" s="24" t="s">
        <v>92</v>
      </c>
      <c r="H24" s="24" t="s">
        <v>92</v>
      </c>
    </row>
    <row r="25" spans="1:8" s="19" customFormat="1" ht="16.5" customHeight="1" x14ac:dyDescent="0.2">
      <c r="B25" s="20" t="s">
        <v>57</v>
      </c>
      <c r="C25" s="22" t="s">
        <v>88</v>
      </c>
      <c r="D25" s="23">
        <f>SUM(D23:D24)</f>
        <v>4168391.5300000003</v>
      </c>
      <c r="E25" s="23">
        <f>SUM(E23:E24)</f>
        <v>4466288.6099999994</v>
      </c>
      <c r="F25" s="23">
        <f>SUM(F23:F24)</f>
        <v>4404390.74</v>
      </c>
      <c r="G25" s="23">
        <f>SUM(G23:G24)</f>
        <v>3479722.5300000003</v>
      </c>
      <c r="H25" s="23">
        <f>SUM(H23:H24)</f>
        <v>3479722.5300000003</v>
      </c>
    </row>
    <row r="26" spans="1:8" ht="16.5" customHeight="1" x14ac:dyDescent="0.2">
      <c r="B26" s="20" t="s">
        <v>80</v>
      </c>
      <c r="C26" s="22" t="s">
        <v>15</v>
      </c>
      <c r="D26" s="23">
        <f>D66-D27</f>
        <v>4149391.5300000003</v>
      </c>
      <c r="E26" s="23">
        <f>E66-E27</f>
        <v>4119607.0399999996</v>
      </c>
      <c r="F26" s="23">
        <f>F66-F27</f>
        <v>4045944.7799999993</v>
      </c>
      <c r="G26" s="23">
        <f>G66-G27</f>
        <v>3846416.5300000003</v>
      </c>
      <c r="H26" s="23">
        <f>H66-H27</f>
        <v>3846416.5300000003</v>
      </c>
    </row>
    <row r="27" spans="1:8" ht="16.5" customHeight="1" x14ac:dyDescent="0.2">
      <c r="B27" s="20" t="s">
        <v>81</v>
      </c>
      <c r="C27" s="22" t="s">
        <v>87</v>
      </c>
      <c r="D27" s="23">
        <f>D289</f>
        <v>19000</v>
      </c>
      <c r="E27" s="23">
        <f>E289++E256+E309+E317+E323+E329</f>
        <v>461812.56</v>
      </c>
      <c r="F27" s="23">
        <f>F289++F256+F309+F317+F323+F329+F335</f>
        <v>472576.95</v>
      </c>
      <c r="G27" s="23">
        <f>G289</f>
        <v>112812.56</v>
      </c>
      <c r="H27" s="23">
        <f>H289</f>
        <v>112812.56</v>
      </c>
    </row>
    <row r="28" spans="1:8" s="19" customFormat="1" ht="16.5" customHeight="1" x14ac:dyDescent="0.2">
      <c r="B28" s="20" t="s">
        <v>82</v>
      </c>
      <c r="C28" s="22" t="s">
        <v>89</v>
      </c>
      <c r="D28" s="23">
        <f>SUM(D26:D27)</f>
        <v>4168391.5300000003</v>
      </c>
      <c r="E28" s="23">
        <f>SUM(E26:E27)</f>
        <v>4581419.5999999996</v>
      </c>
      <c r="F28" s="23">
        <f>SUM(F26:F27)</f>
        <v>4518521.7299999995</v>
      </c>
      <c r="G28" s="23">
        <f>SUM(G26:G27)</f>
        <v>3959229.0900000003</v>
      </c>
      <c r="H28" s="23">
        <f>SUM(H26:H27)</f>
        <v>3959229.0900000003</v>
      </c>
    </row>
    <row r="29" spans="1:8" s="19" customFormat="1" ht="16.5" customHeight="1" x14ac:dyDescent="0.2">
      <c r="B29" s="20" t="s">
        <v>83</v>
      </c>
      <c r="C29" s="22" t="s">
        <v>90</v>
      </c>
      <c r="D29" s="23">
        <f>D25-D28</f>
        <v>0</v>
      </c>
      <c r="E29" s="23">
        <f>E25-E28</f>
        <v>-115130.99000000022</v>
      </c>
      <c r="F29" s="23">
        <f>F25-F28</f>
        <v>-114130.98999999929</v>
      </c>
      <c r="G29" s="23">
        <f>G25-G28</f>
        <v>-479506.56000000006</v>
      </c>
      <c r="H29" s="23">
        <f>H25-H28</f>
        <v>-479506.56000000006</v>
      </c>
    </row>
    <row r="30" spans="1:8" ht="16.5" customHeight="1" x14ac:dyDescent="0.2">
      <c r="B30" s="20" t="s">
        <v>84</v>
      </c>
      <c r="C30" s="22" t="s">
        <v>159</v>
      </c>
      <c r="D30" s="23">
        <v>0</v>
      </c>
      <c r="E30" s="23">
        <v>205987.1</v>
      </c>
      <c r="F30" s="23">
        <v>205987.1</v>
      </c>
      <c r="G30" s="24"/>
      <c r="H30" s="24"/>
    </row>
    <row r="31" spans="1:8" s="19" customFormat="1" ht="16.5" customHeight="1" x14ac:dyDescent="0.2">
      <c r="B31" s="20" t="s">
        <v>85</v>
      </c>
      <c r="C31" s="22" t="s">
        <v>91</v>
      </c>
      <c r="D31" s="23">
        <f>SUM(D29:D30)</f>
        <v>0</v>
      </c>
      <c r="E31" s="23">
        <f>SUM(E29:E30)</f>
        <v>90856.109999999782</v>
      </c>
      <c r="F31" s="23">
        <f>SUM(F29:F30)</f>
        <v>91856.110000000714</v>
      </c>
      <c r="G31" s="24"/>
      <c r="H31" s="24"/>
    </row>
    <row r="32" spans="1:8" ht="14.25" x14ac:dyDescent="0.2">
      <c r="B32" s="17"/>
      <c r="C32" s="18"/>
      <c r="D32" s="17"/>
      <c r="E32" s="17"/>
      <c r="F32" s="17"/>
      <c r="G32" s="17"/>
    </row>
    <row r="33" spans="1:8" ht="12.75" customHeight="1" x14ac:dyDescent="0.2">
      <c r="B33" s="17"/>
      <c r="C33" s="18"/>
      <c r="D33" s="17"/>
      <c r="E33" s="17"/>
      <c r="F33" s="17"/>
      <c r="G33" s="17"/>
    </row>
    <row r="34" spans="1:8" ht="12.75" customHeight="1" x14ac:dyDescent="0.2">
      <c r="B34" s="17"/>
      <c r="C34" s="17"/>
      <c r="D34" s="17"/>
      <c r="E34" s="17"/>
      <c r="F34" s="17"/>
      <c r="G34" s="17"/>
    </row>
    <row r="35" spans="1:8" ht="19.5" customHeight="1" x14ac:dyDescent="0.2">
      <c r="A35" s="100" t="s">
        <v>31</v>
      </c>
      <c r="B35" s="100"/>
      <c r="C35" s="100"/>
      <c r="D35" s="100"/>
      <c r="E35" s="100"/>
      <c r="F35" s="100"/>
      <c r="G35" s="100"/>
    </row>
    <row r="36" spans="1:8" x14ac:dyDescent="0.2">
      <c r="B36" s="101" t="s">
        <v>1</v>
      </c>
      <c r="C36" s="102"/>
      <c r="D36" s="102"/>
      <c r="E36" s="102"/>
      <c r="F36" s="102"/>
      <c r="G36" s="102"/>
      <c r="H36" s="55"/>
    </row>
    <row r="37" spans="1:8" ht="25.5" x14ac:dyDescent="0.2">
      <c r="A37" s="34"/>
      <c r="B37" s="4" t="s">
        <v>4</v>
      </c>
      <c r="C37" s="4" t="s">
        <v>2</v>
      </c>
      <c r="D37" s="5" t="s">
        <v>155</v>
      </c>
      <c r="E37" s="5" t="s">
        <v>160</v>
      </c>
      <c r="F37" s="5" t="s">
        <v>169</v>
      </c>
      <c r="G37" s="5" t="s">
        <v>139</v>
      </c>
      <c r="H37" s="5" t="s">
        <v>156</v>
      </c>
    </row>
    <row r="38" spans="1:8" x14ac:dyDescent="0.2">
      <c r="A38" s="34"/>
      <c r="B38" s="4"/>
      <c r="C38" s="4"/>
      <c r="D38" s="5"/>
      <c r="E38" s="5"/>
      <c r="F38" s="5"/>
      <c r="G38" s="5"/>
      <c r="H38" s="5"/>
    </row>
    <row r="39" spans="1:8" x14ac:dyDescent="0.2">
      <c r="A39" s="34"/>
      <c r="B39" s="4">
        <v>6</v>
      </c>
      <c r="C39" s="4" t="s">
        <v>9</v>
      </c>
      <c r="D39" s="1">
        <f>SUM(D41+D47+D50+D53+D57)</f>
        <v>4168391.5300000003</v>
      </c>
      <c r="E39" s="1">
        <f>SUM(E41+E47+E50+E53+E57)</f>
        <v>4466288.6099999994</v>
      </c>
      <c r="F39" s="1">
        <f>SUM(F41+F47+F50+F53+F57)</f>
        <v>4404390.74</v>
      </c>
      <c r="G39" s="1">
        <f>SUM(G41:G57)</f>
        <v>3479722.5300000003</v>
      </c>
      <c r="H39" s="1">
        <f>SUM(H41:H57)</f>
        <v>3479722.5300000003</v>
      </c>
    </row>
    <row r="40" spans="1:8" x14ac:dyDescent="0.2">
      <c r="A40" s="34"/>
      <c r="B40" s="4"/>
      <c r="C40" s="4"/>
      <c r="D40" s="1"/>
      <c r="E40" s="1"/>
      <c r="F40" s="1"/>
      <c r="G40" s="1"/>
      <c r="H40" s="1"/>
    </row>
    <row r="41" spans="1:8" ht="15" customHeight="1" x14ac:dyDescent="0.2">
      <c r="A41" s="34"/>
      <c r="B41" s="4">
        <v>63</v>
      </c>
      <c r="C41" s="4" t="s">
        <v>72</v>
      </c>
      <c r="D41" s="1">
        <f>SUM(D42:D45)</f>
        <v>3239699.43</v>
      </c>
      <c r="E41" s="1">
        <f>SUM(E42:E45)</f>
        <v>3712151.11</v>
      </c>
      <c r="F41" s="1">
        <f>SUM(F42:F45)</f>
        <v>3689859.86</v>
      </c>
      <c r="G41" s="1">
        <f>G72+G76+G134+G140+G145+G149+G155+G159+G175+G180+G185+G191+G200+G204+G250+G254+G269+G276+G295+G307+G313+G317</f>
        <v>2923224.43</v>
      </c>
      <c r="H41" s="1">
        <f>G41</f>
        <v>2923224.43</v>
      </c>
    </row>
    <row r="42" spans="1:8" ht="15" customHeight="1" x14ac:dyDescent="0.2">
      <c r="A42" s="34"/>
      <c r="B42" s="6">
        <v>634</v>
      </c>
      <c r="C42" s="6" t="s">
        <v>138</v>
      </c>
      <c r="D42" s="30">
        <f>D269+D276</f>
        <v>13104.43</v>
      </c>
      <c r="E42" s="30">
        <f>E269+E276</f>
        <v>9806.86</v>
      </c>
      <c r="F42" s="30">
        <f>F269+F276</f>
        <v>9806.86</v>
      </c>
      <c r="G42" s="30"/>
      <c r="H42" s="30"/>
    </row>
    <row r="43" spans="1:8" x14ac:dyDescent="0.2">
      <c r="A43" s="34"/>
      <c r="B43" s="6">
        <v>636</v>
      </c>
      <c r="C43" s="6" t="s">
        <v>73</v>
      </c>
      <c r="D43" s="30">
        <f>D134+D139+D144+D154+D174+D179+D184+D190+D282+D295</f>
        <v>87320</v>
      </c>
      <c r="E43" s="30">
        <f>E134+E139+E144+E154+E174+E179+E184+E190+E282+E295+E323+E329</f>
        <v>415663</v>
      </c>
      <c r="F43" s="30">
        <f>F134+F139+F144+F154+F174+F179+F184+F190+F282+F295+F323+F329+F335</f>
        <v>420488</v>
      </c>
      <c r="G43" s="1"/>
      <c r="H43" s="1"/>
    </row>
    <row r="44" spans="1:8" x14ac:dyDescent="0.2">
      <c r="A44" s="34"/>
      <c r="B44" s="6">
        <v>636</v>
      </c>
      <c r="C44" s="6" t="s">
        <v>151</v>
      </c>
      <c r="D44" s="30">
        <f>D71+D250+D254+D313+D307+D317</f>
        <v>2940275</v>
      </c>
      <c r="E44" s="30">
        <f>E71+E250+E254+E313+E307+E317</f>
        <v>3087681.25</v>
      </c>
      <c r="F44" s="30">
        <f>F71+F250+F254+F313+F307+F317</f>
        <v>3032525</v>
      </c>
      <c r="G44" s="1"/>
      <c r="H44" s="1"/>
    </row>
    <row r="45" spans="1:8" x14ac:dyDescent="0.2">
      <c r="A45" s="34"/>
      <c r="B45" s="6">
        <v>638</v>
      </c>
      <c r="C45" s="6" t="s">
        <v>74</v>
      </c>
      <c r="D45" s="30">
        <f>D199</f>
        <v>199000</v>
      </c>
      <c r="E45" s="30">
        <f>E199</f>
        <v>199000</v>
      </c>
      <c r="F45" s="30">
        <f>F199</f>
        <v>227040</v>
      </c>
      <c r="G45" s="1"/>
      <c r="H45" s="1"/>
    </row>
    <row r="46" spans="1:8" x14ac:dyDescent="0.2">
      <c r="A46" s="34"/>
      <c r="B46" s="4"/>
      <c r="C46" s="4"/>
      <c r="D46" s="30"/>
      <c r="E46" s="30"/>
      <c r="F46" s="30"/>
      <c r="G46" s="35"/>
      <c r="H46" s="35"/>
    </row>
    <row r="47" spans="1:8" x14ac:dyDescent="0.2">
      <c r="A47" s="34"/>
      <c r="B47" s="4">
        <v>64</v>
      </c>
      <c r="C47" s="4" t="s">
        <v>11</v>
      </c>
      <c r="D47" s="1">
        <f>D48</f>
        <v>150</v>
      </c>
      <c r="E47" s="1">
        <f>E48</f>
        <v>150</v>
      </c>
      <c r="F47" s="1">
        <f>F48</f>
        <v>150</v>
      </c>
      <c r="G47" s="1">
        <v>150</v>
      </c>
      <c r="H47" s="1">
        <f>G47</f>
        <v>150</v>
      </c>
    </row>
    <row r="48" spans="1:8" x14ac:dyDescent="0.2">
      <c r="A48" s="34"/>
      <c r="B48" s="6">
        <v>641</v>
      </c>
      <c r="C48" s="6" t="s">
        <v>23</v>
      </c>
      <c r="D48" s="30">
        <v>150</v>
      </c>
      <c r="E48" s="30">
        <v>150</v>
      </c>
      <c r="F48" s="30">
        <v>150</v>
      </c>
      <c r="G48" s="30"/>
      <c r="H48" s="30"/>
    </row>
    <row r="49" spans="1:11" x14ac:dyDescent="0.2">
      <c r="A49" s="34"/>
      <c r="B49" s="6"/>
      <c r="C49" s="6"/>
      <c r="D49" s="30"/>
      <c r="E49" s="30"/>
      <c r="F49" s="30"/>
      <c r="G49" s="30"/>
      <c r="H49" s="30"/>
    </row>
    <row r="50" spans="1:11" x14ac:dyDescent="0.2">
      <c r="A50" s="34"/>
      <c r="B50" s="4">
        <v>65</v>
      </c>
      <c r="C50" s="4" t="s">
        <v>76</v>
      </c>
      <c r="D50" s="1">
        <f>D51</f>
        <v>214000</v>
      </c>
      <c r="E50" s="1">
        <f>E51</f>
        <v>108915</v>
      </c>
      <c r="F50" s="1">
        <f>F51</f>
        <v>93800</v>
      </c>
      <c r="G50" s="1">
        <f>G165+G169+G262</f>
        <v>234500</v>
      </c>
      <c r="H50" s="1">
        <f>G50</f>
        <v>234500</v>
      </c>
    </row>
    <row r="51" spans="1:11" ht="14.25" customHeight="1" x14ac:dyDescent="0.2">
      <c r="A51" s="34"/>
      <c r="B51" s="6">
        <v>652</v>
      </c>
      <c r="C51" s="6" t="s">
        <v>22</v>
      </c>
      <c r="D51" s="30">
        <f>D262+D164</f>
        <v>214000</v>
      </c>
      <c r="E51" s="30">
        <f>E262+E164</f>
        <v>108915</v>
      </c>
      <c r="F51" s="30">
        <f>F262+F164</f>
        <v>93800</v>
      </c>
      <c r="G51" s="30"/>
      <c r="H51" s="30"/>
    </row>
    <row r="52" spans="1:11" x14ac:dyDescent="0.2">
      <c r="A52" s="34"/>
      <c r="B52" s="6"/>
      <c r="C52" s="6"/>
      <c r="D52" s="30"/>
      <c r="E52" s="30"/>
      <c r="F52" s="30"/>
      <c r="G52" s="30"/>
      <c r="H52" s="30"/>
    </row>
    <row r="53" spans="1:11" x14ac:dyDescent="0.2">
      <c r="A53" s="34"/>
      <c r="B53" s="4">
        <v>66</v>
      </c>
      <c r="C53" s="4" t="s">
        <v>75</v>
      </c>
      <c r="D53" s="1">
        <f>SUM(D54:D55)</f>
        <v>68850</v>
      </c>
      <c r="E53" s="1">
        <f>SUM(E54:E55)</f>
        <v>68850</v>
      </c>
      <c r="F53" s="1">
        <f>SUM(F54:F55)</f>
        <v>69850</v>
      </c>
      <c r="G53" s="1">
        <v>68850</v>
      </c>
      <c r="H53" s="1">
        <f>G53</f>
        <v>68850</v>
      </c>
    </row>
    <row r="54" spans="1:11" x14ac:dyDescent="0.2">
      <c r="A54" s="34"/>
      <c r="B54" s="6">
        <v>661</v>
      </c>
      <c r="C54" s="6" t="s">
        <v>71</v>
      </c>
      <c r="D54" s="30">
        <v>68850</v>
      </c>
      <c r="E54" s="30">
        <v>68850</v>
      </c>
      <c r="F54" s="30">
        <v>69850</v>
      </c>
      <c r="G54" s="1"/>
      <c r="H54" s="1"/>
    </row>
    <row r="55" spans="1:11" x14ac:dyDescent="0.2">
      <c r="A55" s="34"/>
      <c r="B55" s="6">
        <v>663</v>
      </c>
      <c r="C55" s="6" t="s">
        <v>133</v>
      </c>
      <c r="D55" s="30">
        <v>0</v>
      </c>
      <c r="E55" s="30">
        <v>0</v>
      </c>
      <c r="F55" s="30">
        <v>0</v>
      </c>
      <c r="G55" s="1"/>
      <c r="H55" s="1"/>
    </row>
    <row r="56" spans="1:11" x14ac:dyDescent="0.2">
      <c r="A56" s="34"/>
      <c r="B56" s="6"/>
      <c r="C56" s="6"/>
      <c r="D56" s="30"/>
      <c r="E56" s="30"/>
      <c r="F56" s="30"/>
      <c r="G56" s="1"/>
      <c r="H56" s="1"/>
    </row>
    <row r="57" spans="1:11" x14ac:dyDescent="0.2">
      <c r="A57" s="34"/>
      <c r="B57" s="4">
        <v>67</v>
      </c>
      <c r="C57" s="4" t="s">
        <v>10</v>
      </c>
      <c r="D57" s="1">
        <f>SUM(D58:D58)</f>
        <v>645692.1</v>
      </c>
      <c r="E57" s="1">
        <f>SUM(E58:E58)</f>
        <v>576222.5</v>
      </c>
      <c r="F57" s="1">
        <f>SUM(F58:F58)</f>
        <v>550730.88</v>
      </c>
      <c r="G57" s="1">
        <f>G86+G91+G97+G107+G111+G124+G210</f>
        <v>252998.1</v>
      </c>
      <c r="H57" s="1">
        <f>H86+H91+H97+H107+H111+H124+H210</f>
        <v>252998.1</v>
      </c>
    </row>
    <row r="58" spans="1:11" x14ac:dyDescent="0.2">
      <c r="A58" s="34"/>
      <c r="B58" s="6">
        <v>671</v>
      </c>
      <c r="C58" s="6" t="s">
        <v>127</v>
      </c>
      <c r="D58" s="30">
        <f>D85+D96+D106+D117+D123+D128+D209+D215+D221+D227+D301</f>
        <v>645692.1</v>
      </c>
      <c r="E58" s="30">
        <f>E85+E96+E106+E117+E123+E128+E209+E215+E221+E227+E301</f>
        <v>576222.5</v>
      </c>
      <c r="F58" s="30">
        <f>F85+F96+F106+F117+F123+F128+F209+F215+F221+F227+F301</f>
        <v>550730.88</v>
      </c>
      <c r="G58" s="30"/>
      <c r="H58" s="30"/>
      <c r="K58" s="36"/>
    </row>
    <row r="59" spans="1:11" x14ac:dyDescent="0.2">
      <c r="A59" s="34"/>
      <c r="B59" s="37"/>
      <c r="C59" s="38"/>
      <c r="D59" s="30"/>
      <c r="E59" s="30"/>
      <c r="F59" s="30"/>
      <c r="G59" s="1"/>
      <c r="H59" s="1"/>
    </row>
    <row r="60" spans="1:11" ht="12.75" customHeight="1" x14ac:dyDescent="0.2">
      <c r="A60" s="34"/>
      <c r="B60" s="103" t="s">
        <v>8</v>
      </c>
      <c r="C60" s="104"/>
      <c r="D60" s="1">
        <f>D39</f>
        <v>4168391.5300000003</v>
      </c>
      <c r="E60" s="1">
        <f>E39</f>
        <v>4466288.6099999994</v>
      </c>
      <c r="F60" s="1">
        <f>F39</f>
        <v>4404390.74</v>
      </c>
      <c r="G60" s="1">
        <f>SUM(G41:G58)</f>
        <v>3479722.5300000003</v>
      </c>
      <c r="H60" s="1">
        <f>SUM(H41:H58)</f>
        <v>3479722.5300000003</v>
      </c>
      <c r="J60" s="39"/>
      <c r="K60" s="39"/>
    </row>
    <row r="61" spans="1:11" ht="12.75" customHeight="1" x14ac:dyDescent="0.2">
      <c r="A61" s="34"/>
      <c r="B61" s="7"/>
      <c r="C61" s="7"/>
      <c r="D61" s="3"/>
      <c r="E61" s="3"/>
      <c r="F61" s="3"/>
      <c r="G61" s="3"/>
      <c r="J61" s="39"/>
    </row>
    <row r="62" spans="1:11" ht="24.75" customHeight="1" x14ac:dyDescent="0.2">
      <c r="A62" s="105" t="s">
        <v>5</v>
      </c>
      <c r="B62" s="105"/>
      <c r="C62" s="105"/>
      <c r="D62" s="105"/>
      <c r="E62" s="105"/>
      <c r="F62" s="105"/>
      <c r="G62" s="105"/>
      <c r="H62" s="39"/>
      <c r="I62" s="39"/>
    </row>
    <row r="63" spans="1:11" x14ac:dyDescent="0.2">
      <c r="A63" s="34"/>
      <c r="B63" s="106" t="s">
        <v>7</v>
      </c>
      <c r="C63" s="107"/>
      <c r="D63" s="107"/>
      <c r="E63" s="107"/>
      <c r="F63" s="107"/>
      <c r="G63" s="107"/>
      <c r="H63" s="55"/>
    </row>
    <row r="64" spans="1:11" ht="25.5" x14ac:dyDescent="0.2">
      <c r="A64" s="4" t="s">
        <v>24</v>
      </c>
      <c r="B64" s="4" t="s">
        <v>4</v>
      </c>
      <c r="C64" s="4" t="s">
        <v>6</v>
      </c>
      <c r="D64" s="5" t="s">
        <v>155</v>
      </c>
      <c r="E64" s="5" t="s">
        <v>160</v>
      </c>
      <c r="F64" s="5" t="s">
        <v>169</v>
      </c>
      <c r="G64" s="5" t="s">
        <v>139</v>
      </c>
      <c r="H64" s="5" t="s">
        <v>156</v>
      </c>
      <c r="J64" s="39"/>
    </row>
    <row r="65" spans="1:11" x14ac:dyDescent="0.2">
      <c r="A65" s="4"/>
      <c r="B65" s="89"/>
      <c r="C65" s="90"/>
      <c r="D65" s="5"/>
      <c r="E65" s="5"/>
      <c r="F65" s="5"/>
      <c r="G65" s="5"/>
      <c r="H65" s="5"/>
      <c r="J65" s="39"/>
    </row>
    <row r="66" spans="1:11" x14ac:dyDescent="0.2">
      <c r="A66" s="4"/>
      <c r="B66" s="89"/>
      <c r="C66" s="15" t="s">
        <v>15</v>
      </c>
      <c r="D66" s="48">
        <f>SUM(D71+D85+D96+D106+D117+D123+D128+D134+D139+D144+D154+D164+D174+D179+D184+D190+D199+D209+D215+D221+D227+D239+D250+D254+D262+D269+D277+D282+D288+D295+D301+D307+D313+D317)</f>
        <v>4168391.5300000003</v>
      </c>
      <c r="E66" s="48">
        <f>SUM(E71+E85+E96+E106+E117+E123+E128+E134+E139+E144+E154+E164+E174+E179+E184+E190+E199+E209+E215+E221+E227+E239+E250+E254+E262+E269+E277+E282+E288+E295+E301+E307+E313+E317+E323+E329)</f>
        <v>4581419.5999999996</v>
      </c>
      <c r="F66" s="48">
        <f>SUM(F71+F85+F96+F106+F117+F123+F128+F134+F139+F144+F154+F164+F174+F179+F184+F190+F199+F209+F215+F221+F227+F239+F250+F254+F262+F269+F277+F282+F288+F295+F301+F307+F313+F317+F323+F329+F335)</f>
        <v>4518521.7299999995</v>
      </c>
      <c r="G66" s="48">
        <f>SUM(G71+G85+G96+G106+G117+G123+G128+G134+G139+G144+G154+G164+G174+G179+G184+G190+G199+G209+G215+G221+G227+G239+G250+G254+G262+G269+G277+G282+G288+G295+G301+G307+G313+G317)</f>
        <v>3959229.0900000003</v>
      </c>
      <c r="H66" s="48">
        <f>SUM(H71+H85+H96+H106+H117+H123+H128+H134+H139+H144+H154+H164+H174+H179+H184+H190+H199+H209+H215+H221+H227+H239+H250+H254+H262+H269+H277+H282+H288+H295+H301+H307+H313+H317)</f>
        <v>3959229.0900000003</v>
      </c>
      <c r="J66" s="39"/>
    </row>
    <row r="67" spans="1:11" x14ac:dyDescent="0.2">
      <c r="A67" s="4"/>
      <c r="B67" s="89"/>
      <c r="C67" s="90"/>
      <c r="D67" s="56"/>
      <c r="E67" s="56"/>
      <c r="F67" s="56"/>
      <c r="G67" s="56"/>
      <c r="H67" s="56"/>
      <c r="J67" s="39"/>
    </row>
    <row r="68" spans="1:11" x14ac:dyDescent="0.2">
      <c r="A68" s="16" t="s">
        <v>59</v>
      </c>
      <c r="B68" s="98" t="s">
        <v>12</v>
      </c>
      <c r="C68" s="99"/>
      <c r="D68" s="48"/>
      <c r="E68" s="48"/>
      <c r="F68" s="48"/>
      <c r="G68" s="56"/>
      <c r="H68" s="56"/>
    </row>
    <row r="69" spans="1:11" x14ac:dyDescent="0.2">
      <c r="A69" s="8" t="s">
        <v>104</v>
      </c>
      <c r="B69" s="92" t="s">
        <v>25</v>
      </c>
      <c r="C69" s="93"/>
      <c r="D69" s="48"/>
      <c r="E69" s="48"/>
      <c r="F69" s="48"/>
      <c r="G69" s="56"/>
      <c r="H69" s="56"/>
    </row>
    <row r="70" spans="1:11" ht="15" customHeight="1" x14ac:dyDescent="0.2">
      <c r="A70" s="40" t="s">
        <v>26</v>
      </c>
      <c r="B70" s="92" t="s">
        <v>32</v>
      </c>
      <c r="C70" s="93"/>
      <c r="D70" s="48"/>
      <c r="E70" s="48"/>
      <c r="F70" s="48"/>
      <c r="G70" s="56"/>
      <c r="H70" s="56"/>
      <c r="K70" s="39"/>
    </row>
    <row r="71" spans="1:11" ht="15" customHeight="1" x14ac:dyDescent="0.2">
      <c r="A71" s="8"/>
      <c r="B71" s="4">
        <v>3</v>
      </c>
      <c r="C71" s="90" t="s">
        <v>15</v>
      </c>
      <c r="D71" s="48">
        <f>D72+D76</f>
        <v>2865475</v>
      </c>
      <c r="E71" s="48">
        <f>E72+E76</f>
        <v>2987281.25</v>
      </c>
      <c r="F71" s="48">
        <f>F72+F76</f>
        <v>2932125</v>
      </c>
      <c r="G71" s="48">
        <f>G72+G76</f>
        <v>2595000</v>
      </c>
      <c r="H71" s="48">
        <f>H72+H76</f>
        <v>2595000</v>
      </c>
      <c r="K71" s="39"/>
    </row>
    <row r="72" spans="1:11" ht="15" customHeight="1" x14ac:dyDescent="0.2">
      <c r="A72" s="8"/>
      <c r="B72" s="4">
        <v>31</v>
      </c>
      <c r="C72" s="4" t="s">
        <v>27</v>
      </c>
      <c r="D72" s="48">
        <f>SUM(D73:D75)</f>
        <v>2700475</v>
      </c>
      <c r="E72" s="48">
        <f>SUM(E73:E75)</f>
        <v>2832750</v>
      </c>
      <c r="F72" s="48">
        <f>SUM(F73:F75)</f>
        <v>2781250</v>
      </c>
      <c r="G72" s="48">
        <v>2430000</v>
      </c>
      <c r="H72" s="48">
        <f>G72</f>
        <v>2430000</v>
      </c>
      <c r="J72" s="39"/>
    </row>
    <row r="73" spans="1:11" x14ac:dyDescent="0.2">
      <c r="A73" s="8"/>
      <c r="B73" s="41">
        <v>311</v>
      </c>
      <c r="C73" s="32" t="s">
        <v>14</v>
      </c>
      <c r="D73" s="57">
        <v>2215000</v>
      </c>
      <c r="E73" s="57">
        <v>2355000</v>
      </c>
      <c r="F73" s="57">
        <v>2285000</v>
      </c>
      <c r="G73" s="57"/>
      <c r="H73" s="57"/>
      <c r="J73" s="39"/>
      <c r="K73" s="39"/>
    </row>
    <row r="74" spans="1:11" x14ac:dyDescent="0.2">
      <c r="A74" s="8"/>
      <c r="B74" s="41">
        <v>312</v>
      </c>
      <c r="C74" s="32" t="s">
        <v>116</v>
      </c>
      <c r="D74" s="57">
        <v>120000</v>
      </c>
      <c r="E74" s="57">
        <v>90000</v>
      </c>
      <c r="F74" s="57">
        <v>125000</v>
      </c>
      <c r="G74" s="57"/>
      <c r="H74" s="57"/>
    </row>
    <row r="75" spans="1:11" x14ac:dyDescent="0.2">
      <c r="A75" s="8"/>
      <c r="B75" s="41">
        <v>313</v>
      </c>
      <c r="C75" s="32" t="s">
        <v>28</v>
      </c>
      <c r="D75" s="57">
        <v>365475</v>
      </c>
      <c r="E75" s="57">
        <v>387750</v>
      </c>
      <c r="F75" s="57">
        <v>371250</v>
      </c>
      <c r="G75" s="57"/>
      <c r="H75" s="57"/>
    </row>
    <row r="76" spans="1:11" x14ac:dyDescent="0.2">
      <c r="A76" s="8"/>
      <c r="B76" s="42">
        <v>32</v>
      </c>
      <c r="C76" s="43" t="s">
        <v>16</v>
      </c>
      <c r="D76" s="48">
        <f>SUM(D77:D78)</f>
        <v>165000</v>
      </c>
      <c r="E76" s="48">
        <f>SUM(E77:E78)</f>
        <v>154531.25</v>
      </c>
      <c r="F76" s="48">
        <f>SUM(F77:F78)</f>
        <v>150875</v>
      </c>
      <c r="G76" s="48">
        <v>165000</v>
      </c>
      <c r="H76" s="48">
        <f>G76</f>
        <v>165000</v>
      </c>
    </row>
    <row r="77" spans="1:11" x14ac:dyDescent="0.2">
      <c r="A77" s="8"/>
      <c r="B77" s="41">
        <v>321</v>
      </c>
      <c r="C77" s="32" t="s">
        <v>29</v>
      </c>
      <c r="D77" s="57">
        <v>150000</v>
      </c>
      <c r="E77" s="57">
        <v>140000</v>
      </c>
      <c r="F77" s="57">
        <v>140000</v>
      </c>
      <c r="G77" s="57"/>
      <c r="H77" s="57"/>
    </row>
    <row r="78" spans="1:11" x14ac:dyDescent="0.2">
      <c r="A78" s="8"/>
      <c r="B78" s="27">
        <v>329</v>
      </c>
      <c r="C78" s="28" t="s">
        <v>13</v>
      </c>
      <c r="D78" s="57">
        <v>15000</v>
      </c>
      <c r="E78" s="57">
        <v>14531.25</v>
      </c>
      <c r="F78" s="57">
        <v>10875</v>
      </c>
      <c r="G78" s="57"/>
      <c r="H78" s="57"/>
    </row>
    <row r="79" spans="1:11" x14ac:dyDescent="0.2">
      <c r="A79" s="8"/>
      <c r="B79" s="37"/>
      <c r="C79" s="44"/>
      <c r="D79" s="57"/>
      <c r="E79" s="57"/>
      <c r="F79" s="57"/>
      <c r="G79" s="57"/>
      <c r="H79" s="57"/>
    </row>
    <row r="80" spans="1:11" ht="15" customHeight="1" x14ac:dyDescent="0.2">
      <c r="A80" s="16" t="s">
        <v>58</v>
      </c>
      <c r="B80" s="108" t="s">
        <v>43</v>
      </c>
      <c r="C80" s="109"/>
      <c r="D80" s="48"/>
      <c r="E80" s="48"/>
      <c r="F80" s="48"/>
      <c r="G80" s="58"/>
      <c r="H80" s="58"/>
    </row>
    <row r="81" spans="1:11" ht="15.75" customHeight="1" x14ac:dyDescent="0.2">
      <c r="A81" s="4"/>
      <c r="B81" s="110" t="s">
        <v>33</v>
      </c>
      <c r="C81" s="111"/>
      <c r="D81" s="48"/>
      <c r="E81" s="48"/>
      <c r="F81" s="48"/>
      <c r="G81" s="58"/>
      <c r="H81" s="58"/>
    </row>
    <row r="82" spans="1:11" ht="15" customHeight="1" x14ac:dyDescent="0.2">
      <c r="A82" s="4">
        <v>2101</v>
      </c>
      <c r="B82" s="110" t="s">
        <v>45</v>
      </c>
      <c r="C82" s="111"/>
      <c r="D82" s="48"/>
      <c r="E82" s="48"/>
      <c r="F82" s="48"/>
      <c r="G82" s="59"/>
      <c r="H82" s="59"/>
      <c r="J82" s="36"/>
    </row>
    <row r="83" spans="1:11" ht="15" customHeight="1" x14ac:dyDescent="0.2">
      <c r="A83" s="6" t="s">
        <v>46</v>
      </c>
      <c r="B83" s="26" t="s">
        <v>44</v>
      </c>
      <c r="C83" s="91" t="s">
        <v>51</v>
      </c>
      <c r="D83" s="48"/>
      <c r="E83" s="48"/>
      <c r="F83" s="48"/>
      <c r="G83" s="59"/>
      <c r="H83" s="59"/>
      <c r="J83" s="36"/>
    </row>
    <row r="84" spans="1:11" ht="15" customHeight="1" x14ac:dyDescent="0.2">
      <c r="A84" s="4"/>
      <c r="B84" s="11" t="s">
        <v>47</v>
      </c>
      <c r="C84" s="10" t="s">
        <v>48</v>
      </c>
      <c r="D84" s="48"/>
      <c r="E84" s="48"/>
      <c r="F84" s="48"/>
      <c r="G84" s="59"/>
      <c r="H84" s="59"/>
      <c r="J84" s="36"/>
    </row>
    <row r="85" spans="1:11" ht="15" customHeight="1" x14ac:dyDescent="0.2">
      <c r="A85" s="4"/>
      <c r="B85" s="9">
        <v>3</v>
      </c>
      <c r="C85" s="91" t="s">
        <v>15</v>
      </c>
      <c r="D85" s="48">
        <f>SUM(D86+D91)</f>
        <v>111168</v>
      </c>
      <c r="E85" s="48">
        <f>SUM(E86+E91)</f>
        <v>107976</v>
      </c>
      <c r="F85" s="48">
        <f>SUM(F86+F91)</f>
        <v>107976</v>
      </c>
      <c r="G85" s="48">
        <f>SUM(G86+G91)</f>
        <v>111168</v>
      </c>
      <c r="H85" s="48">
        <f>SUM(H86+H91)</f>
        <v>111168</v>
      </c>
      <c r="I85" s="39"/>
      <c r="J85" s="36"/>
    </row>
    <row r="86" spans="1:11" x14ac:dyDescent="0.2">
      <c r="A86" s="6"/>
      <c r="B86" s="42" t="s">
        <v>0</v>
      </c>
      <c r="C86" s="43" t="s">
        <v>16</v>
      </c>
      <c r="D86" s="48">
        <f>SUM(D87:D90)</f>
        <v>108080</v>
      </c>
      <c r="E86" s="48">
        <f>SUM(E87:E90)</f>
        <v>103976</v>
      </c>
      <c r="F86" s="48">
        <f>SUM(F87:F90)</f>
        <v>103976</v>
      </c>
      <c r="G86" s="45">
        <v>108080</v>
      </c>
      <c r="H86" s="45">
        <f>G86</f>
        <v>108080</v>
      </c>
    </row>
    <row r="87" spans="1:11" x14ac:dyDescent="0.2">
      <c r="A87" s="6"/>
      <c r="B87" s="41">
        <v>321</v>
      </c>
      <c r="C87" s="32" t="s">
        <v>34</v>
      </c>
      <c r="D87" s="57">
        <v>22500</v>
      </c>
      <c r="E87" s="57">
        <v>22700</v>
      </c>
      <c r="F87" s="57">
        <v>7000</v>
      </c>
      <c r="G87" s="60"/>
      <c r="H87" s="60"/>
    </row>
    <row r="88" spans="1:11" x14ac:dyDescent="0.2">
      <c r="A88" s="6"/>
      <c r="B88" s="41">
        <v>322</v>
      </c>
      <c r="C88" s="32" t="s">
        <v>18</v>
      </c>
      <c r="D88" s="57">
        <v>35500</v>
      </c>
      <c r="E88" s="57">
        <v>33400</v>
      </c>
      <c r="F88" s="57">
        <v>46196</v>
      </c>
      <c r="G88" s="60"/>
      <c r="H88" s="60"/>
    </row>
    <row r="89" spans="1:11" x14ac:dyDescent="0.2">
      <c r="A89" s="6"/>
      <c r="B89" s="41">
        <v>323</v>
      </c>
      <c r="C89" s="32" t="s">
        <v>35</v>
      </c>
      <c r="D89" s="57">
        <v>48000</v>
      </c>
      <c r="E89" s="57">
        <v>45796</v>
      </c>
      <c r="F89" s="57">
        <v>48000</v>
      </c>
      <c r="G89" s="60"/>
      <c r="H89" s="60"/>
    </row>
    <row r="90" spans="1:11" x14ac:dyDescent="0.2">
      <c r="A90" s="6"/>
      <c r="B90" s="41">
        <v>329</v>
      </c>
      <c r="C90" s="46" t="s">
        <v>13</v>
      </c>
      <c r="D90" s="57">
        <v>2080</v>
      </c>
      <c r="E90" s="57">
        <v>2080</v>
      </c>
      <c r="F90" s="57">
        <v>2780</v>
      </c>
      <c r="G90" s="60"/>
      <c r="H90" s="60"/>
    </row>
    <row r="91" spans="1:11" x14ac:dyDescent="0.2">
      <c r="A91" s="6"/>
      <c r="B91" s="42">
        <v>34</v>
      </c>
      <c r="C91" s="2" t="s">
        <v>38</v>
      </c>
      <c r="D91" s="48">
        <f>SUM(D92)</f>
        <v>3088</v>
      </c>
      <c r="E91" s="48">
        <f>SUM(E92)</f>
        <v>4000</v>
      </c>
      <c r="F91" s="48">
        <f>SUM(F92)</f>
        <v>4000</v>
      </c>
      <c r="G91" s="45">
        <v>3088</v>
      </c>
      <c r="H91" s="45">
        <f>G91</f>
        <v>3088</v>
      </c>
    </row>
    <row r="92" spans="1:11" x14ac:dyDescent="0.2">
      <c r="A92" s="6"/>
      <c r="B92" s="41">
        <v>343</v>
      </c>
      <c r="C92" s="46" t="s">
        <v>36</v>
      </c>
      <c r="D92" s="57">
        <v>3088</v>
      </c>
      <c r="E92" s="57">
        <v>4000</v>
      </c>
      <c r="F92" s="57">
        <v>4000</v>
      </c>
      <c r="G92" s="47"/>
      <c r="H92" s="47"/>
      <c r="K92" s="39"/>
    </row>
    <row r="93" spans="1:11" x14ac:dyDescent="0.2">
      <c r="A93" s="6"/>
      <c r="B93" s="37"/>
      <c r="C93" s="46"/>
      <c r="D93" s="57"/>
      <c r="E93" s="57"/>
      <c r="F93" s="57"/>
      <c r="G93" s="47"/>
      <c r="H93" s="47"/>
      <c r="K93" s="39"/>
    </row>
    <row r="94" spans="1:11" x14ac:dyDescent="0.2">
      <c r="A94" s="6"/>
      <c r="B94" s="11" t="s">
        <v>47</v>
      </c>
      <c r="C94" s="12" t="s">
        <v>48</v>
      </c>
      <c r="D94" s="57"/>
      <c r="E94" s="57"/>
      <c r="F94" s="57"/>
      <c r="G94" s="47"/>
      <c r="H94" s="47"/>
      <c r="K94" s="39"/>
    </row>
    <row r="95" spans="1:11" x14ac:dyDescent="0.2">
      <c r="A95" s="6" t="s">
        <v>49</v>
      </c>
      <c r="B95" s="26" t="s">
        <v>44</v>
      </c>
      <c r="C95" s="2" t="s">
        <v>50</v>
      </c>
      <c r="D95" s="57"/>
      <c r="E95" s="57"/>
      <c r="F95" s="57"/>
      <c r="G95" s="47"/>
      <c r="H95" s="47"/>
      <c r="K95" s="39"/>
    </row>
    <row r="96" spans="1:11" x14ac:dyDescent="0.2">
      <c r="A96" s="4"/>
      <c r="B96" s="11">
        <v>3</v>
      </c>
      <c r="C96" s="91" t="s">
        <v>15</v>
      </c>
      <c r="D96" s="48">
        <f>D97</f>
        <v>4500</v>
      </c>
      <c r="E96" s="48">
        <f>E97+E100</f>
        <v>447931.4</v>
      </c>
      <c r="F96" s="48">
        <f>F97+F100</f>
        <v>420503.5</v>
      </c>
      <c r="G96" s="48">
        <f>G97+G100</f>
        <v>390194</v>
      </c>
      <c r="H96" s="48">
        <f>H97+H100</f>
        <v>390194</v>
      </c>
      <c r="K96" s="39"/>
    </row>
    <row r="97" spans="1:11" x14ac:dyDescent="0.2">
      <c r="A97" s="4"/>
      <c r="B97" s="42" t="s">
        <v>0</v>
      </c>
      <c r="C97" s="43" t="s">
        <v>16</v>
      </c>
      <c r="D97" s="48">
        <f>D99</f>
        <v>4500</v>
      </c>
      <c r="E97" s="48">
        <f>SUM(E98:E99)</f>
        <v>108500</v>
      </c>
      <c r="F97" s="48">
        <f>SUM(F98:F99)</f>
        <v>109000</v>
      </c>
      <c r="G97" s="45">
        <v>4500</v>
      </c>
      <c r="H97" s="45">
        <f>G97</f>
        <v>4500</v>
      </c>
      <c r="K97" s="39"/>
    </row>
    <row r="98" spans="1:11" x14ac:dyDescent="0.2">
      <c r="A98" s="4"/>
      <c r="B98" s="27">
        <v>322</v>
      </c>
      <c r="C98" s="28" t="s">
        <v>18</v>
      </c>
      <c r="D98" s="48"/>
      <c r="E98" s="57">
        <v>104000</v>
      </c>
      <c r="F98" s="57">
        <v>104000</v>
      </c>
      <c r="G98" s="45"/>
      <c r="H98" s="45"/>
      <c r="K98" s="39"/>
    </row>
    <row r="99" spans="1:11" x14ac:dyDescent="0.2">
      <c r="A99" s="4"/>
      <c r="B99" s="37">
        <v>323</v>
      </c>
      <c r="C99" s="32" t="s">
        <v>42</v>
      </c>
      <c r="D99" s="57">
        <v>4500</v>
      </c>
      <c r="E99" s="57">
        <v>4500</v>
      </c>
      <c r="F99" s="57">
        <v>5000</v>
      </c>
      <c r="G99" s="47"/>
      <c r="H99" s="47"/>
      <c r="K99" s="39"/>
    </row>
    <row r="100" spans="1:11" x14ac:dyDescent="0.2">
      <c r="A100" s="6"/>
      <c r="B100" s="11">
        <v>37</v>
      </c>
      <c r="C100" s="2" t="s">
        <v>98</v>
      </c>
      <c r="D100" s="48">
        <f>D101</f>
        <v>0</v>
      </c>
      <c r="E100" s="48">
        <f>E101</f>
        <v>339431.4</v>
      </c>
      <c r="F100" s="48">
        <f>F101</f>
        <v>311503.5</v>
      </c>
      <c r="G100" s="48">
        <v>385694</v>
      </c>
      <c r="H100" s="48">
        <f>G100</f>
        <v>385694</v>
      </c>
    </row>
    <row r="101" spans="1:11" x14ac:dyDescent="0.2">
      <c r="A101" s="6"/>
      <c r="B101" s="27">
        <v>372</v>
      </c>
      <c r="C101" s="46" t="s">
        <v>37</v>
      </c>
      <c r="D101" s="57">
        <v>0</v>
      </c>
      <c r="E101" s="57">
        <v>339431.4</v>
      </c>
      <c r="F101" s="57">
        <v>311503.5</v>
      </c>
      <c r="G101" s="48"/>
      <c r="H101" s="48"/>
    </row>
    <row r="102" spans="1:11" x14ac:dyDescent="0.2">
      <c r="A102" s="6"/>
      <c r="B102" s="37"/>
      <c r="C102" s="49"/>
      <c r="D102" s="57"/>
      <c r="E102" s="57"/>
      <c r="F102" s="57"/>
      <c r="G102" s="48"/>
      <c r="H102" s="48"/>
    </row>
    <row r="103" spans="1:11" x14ac:dyDescent="0.2">
      <c r="A103" s="4">
        <v>2102</v>
      </c>
      <c r="B103" s="50" t="s">
        <v>53</v>
      </c>
      <c r="C103" s="13" t="s">
        <v>54</v>
      </c>
      <c r="D103" s="57"/>
      <c r="E103" s="57"/>
      <c r="F103" s="57"/>
      <c r="G103" s="48"/>
      <c r="H103" s="48"/>
    </row>
    <row r="104" spans="1:11" x14ac:dyDescent="0.2">
      <c r="A104" s="4"/>
      <c r="B104" s="11" t="s">
        <v>47</v>
      </c>
      <c r="C104" s="10" t="s">
        <v>48</v>
      </c>
      <c r="D104" s="57"/>
      <c r="E104" s="57"/>
      <c r="F104" s="57"/>
      <c r="G104" s="48"/>
      <c r="H104" s="48"/>
    </row>
    <row r="105" spans="1:11" x14ac:dyDescent="0.2">
      <c r="A105" s="6" t="s">
        <v>55</v>
      </c>
      <c r="B105" s="26" t="s">
        <v>44</v>
      </c>
      <c r="C105" s="14" t="s">
        <v>56</v>
      </c>
      <c r="D105" s="57"/>
      <c r="E105" s="57"/>
      <c r="F105" s="57"/>
      <c r="G105" s="48"/>
      <c r="H105" s="48"/>
    </row>
    <row r="106" spans="1:11" x14ac:dyDescent="0.2">
      <c r="A106" s="6"/>
      <c r="B106" s="11">
        <v>3</v>
      </c>
      <c r="C106" s="91" t="s">
        <v>15</v>
      </c>
      <c r="D106" s="48">
        <f>D107+D111</f>
        <v>523024.1</v>
      </c>
      <c r="E106" s="48">
        <f>E107+E111</f>
        <v>17330.099999999999</v>
      </c>
      <c r="F106" s="48">
        <f>F107+F111</f>
        <v>19266.38</v>
      </c>
      <c r="G106" s="48">
        <f>G107+G111</f>
        <v>137330.1</v>
      </c>
      <c r="H106" s="48">
        <f>H107+H111</f>
        <v>137330.1</v>
      </c>
    </row>
    <row r="107" spans="1:11" x14ac:dyDescent="0.2">
      <c r="A107" s="6"/>
      <c r="B107" s="42" t="s">
        <v>0</v>
      </c>
      <c r="C107" s="43" t="s">
        <v>16</v>
      </c>
      <c r="D107" s="48">
        <f>SUM(D108:D110)</f>
        <v>137330.1</v>
      </c>
      <c r="E107" s="48">
        <f>SUM(E108:E110)</f>
        <v>17330.099999999999</v>
      </c>
      <c r="F107" s="48">
        <f>SUM(F108:F110)</f>
        <v>19266.38</v>
      </c>
      <c r="G107" s="45">
        <v>137330.1</v>
      </c>
      <c r="H107" s="48">
        <f>G107</f>
        <v>137330.1</v>
      </c>
    </row>
    <row r="108" spans="1:11" x14ac:dyDescent="0.2">
      <c r="A108" s="6"/>
      <c r="B108" s="27">
        <v>322</v>
      </c>
      <c r="C108" s="28" t="s">
        <v>18</v>
      </c>
      <c r="D108" s="57">
        <v>120000</v>
      </c>
      <c r="E108" s="57">
        <v>0</v>
      </c>
      <c r="F108" s="57">
        <v>0</v>
      </c>
      <c r="G108" s="48"/>
      <c r="H108" s="48"/>
    </row>
    <row r="109" spans="1:11" x14ac:dyDescent="0.2">
      <c r="A109" s="6"/>
      <c r="B109" s="37">
        <v>323</v>
      </c>
      <c r="C109" s="32" t="s">
        <v>42</v>
      </c>
      <c r="D109" s="57">
        <v>6200.75</v>
      </c>
      <c r="E109" s="57">
        <v>6200.75</v>
      </c>
      <c r="F109" s="57">
        <v>7550.36</v>
      </c>
      <c r="G109" s="48"/>
      <c r="H109" s="48"/>
    </row>
    <row r="110" spans="1:11" x14ac:dyDescent="0.2">
      <c r="A110" s="6"/>
      <c r="B110" s="27">
        <v>329</v>
      </c>
      <c r="C110" s="28" t="s">
        <v>13</v>
      </c>
      <c r="D110" s="57">
        <v>11129.35</v>
      </c>
      <c r="E110" s="57">
        <v>11129.35</v>
      </c>
      <c r="F110" s="57">
        <v>11716.02</v>
      </c>
      <c r="G110" s="48"/>
      <c r="H110" s="48"/>
    </row>
    <row r="111" spans="1:11" x14ac:dyDescent="0.2">
      <c r="A111" s="6"/>
      <c r="B111" s="11">
        <v>37</v>
      </c>
      <c r="C111" s="2" t="s">
        <v>98</v>
      </c>
      <c r="D111" s="48">
        <f>D112</f>
        <v>385694</v>
      </c>
      <c r="E111" s="48">
        <f>E112</f>
        <v>0</v>
      </c>
      <c r="F111" s="48">
        <f>F112</f>
        <v>0</v>
      </c>
      <c r="G111" s="48"/>
      <c r="H111" s="48">
        <f>G111</f>
        <v>0</v>
      </c>
    </row>
    <row r="112" spans="1:11" x14ac:dyDescent="0.2">
      <c r="A112" s="6"/>
      <c r="B112" s="27">
        <v>372</v>
      </c>
      <c r="C112" s="46" t="s">
        <v>37</v>
      </c>
      <c r="D112" s="57">
        <v>385694</v>
      </c>
      <c r="E112" s="57"/>
      <c r="F112" s="57"/>
      <c r="G112" s="48"/>
      <c r="H112" s="48"/>
    </row>
    <row r="113" spans="1:8" x14ac:dyDescent="0.2">
      <c r="A113" s="6"/>
      <c r="B113" s="27"/>
      <c r="C113" s="14"/>
      <c r="D113" s="57"/>
      <c r="E113" s="57"/>
      <c r="F113" s="57"/>
      <c r="G113" s="48"/>
      <c r="H113" s="48"/>
    </row>
    <row r="114" spans="1:8" hidden="1" x14ac:dyDescent="0.2">
      <c r="A114" s="6"/>
      <c r="B114" s="11" t="s">
        <v>47</v>
      </c>
      <c r="C114" s="10" t="s">
        <v>48</v>
      </c>
      <c r="D114" s="57"/>
      <c r="E114" s="57"/>
      <c r="F114" s="57"/>
      <c r="G114" s="48"/>
      <c r="H114" s="48"/>
    </row>
    <row r="115" spans="1:8" hidden="1" x14ac:dyDescent="0.2">
      <c r="A115" s="6"/>
      <c r="B115" s="11"/>
      <c r="C115" s="10"/>
      <c r="D115" s="57"/>
      <c r="E115" s="57"/>
      <c r="F115" s="57"/>
      <c r="G115" s="48"/>
      <c r="H115" s="48"/>
    </row>
    <row r="116" spans="1:8" hidden="1" x14ac:dyDescent="0.2">
      <c r="A116" s="6" t="s">
        <v>106</v>
      </c>
      <c r="B116" s="26" t="s">
        <v>44</v>
      </c>
      <c r="C116" s="13" t="s">
        <v>107</v>
      </c>
      <c r="D116" s="57"/>
      <c r="E116" s="57"/>
      <c r="F116" s="57"/>
      <c r="G116" s="48"/>
      <c r="H116" s="48"/>
    </row>
    <row r="117" spans="1:8" hidden="1" x14ac:dyDescent="0.2">
      <c r="A117" s="6"/>
      <c r="B117" s="42">
        <v>3</v>
      </c>
      <c r="C117" s="2" t="s">
        <v>15</v>
      </c>
      <c r="D117" s="48">
        <f>D118</f>
        <v>0</v>
      </c>
      <c r="E117" s="48">
        <f>E118</f>
        <v>0</v>
      </c>
      <c r="F117" s="48">
        <f>F118</f>
        <v>0</v>
      </c>
      <c r="G117" s="48"/>
      <c r="H117" s="48"/>
    </row>
    <row r="118" spans="1:8" hidden="1" x14ac:dyDescent="0.2">
      <c r="A118" s="6"/>
      <c r="B118" s="42">
        <v>32</v>
      </c>
      <c r="C118" s="2" t="s">
        <v>41</v>
      </c>
      <c r="D118" s="48">
        <f>SUM(D119:D120)</f>
        <v>0</v>
      </c>
      <c r="E118" s="48">
        <f>SUM(E119:E120)</f>
        <v>0</v>
      </c>
      <c r="F118" s="48">
        <f>SUM(F119:F120)</f>
        <v>0</v>
      </c>
      <c r="G118" s="45"/>
      <c r="H118" s="48">
        <f>G118</f>
        <v>0</v>
      </c>
    </row>
    <row r="119" spans="1:8" hidden="1" x14ac:dyDescent="0.2">
      <c r="A119" s="6"/>
      <c r="B119" s="41">
        <v>321</v>
      </c>
      <c r="C119" s="32" t="s">
        <v>34</v>
      </c>
      <c r="D119" s="57">
        <v>0</v>
      </c>
      <c r="E119" s="57">
        <v>0</v>
      </c>
      <c r="F119" s="57">
        <v>0</v>
      </c>
      <c r="G119" s="48"/>
      <c r="H119" s="48"/>
    </row>
    <row r="120" spans="1:8" hidden="1" x14ac:dyDescent="0.2">
      <c r="A120" s="6"/>
      <c r="B120" s="37">
        <v>323</v>
      </c>
      <c r="C120" s="32" t="s">
        <v>42</v>
      </c>
      <c r="D120" s="57">
        <v>0</v>
      </c>
      <c r="E120" s="57">
        <v>0</v>
      </c>
      <c r="F120" s="57">
        <v>0</v>
      </c>
      <c r="G120" s="48"/>
      <c r="H120" s="48"/>
    </row>
    <row r="121" spans="1:8" hidden="1" x14ac:dyDescent="0.2">
      <c r="A121" s="6"/>
      <c r="B121" s="37"/>
      <c r="C121" s="44"/>
      <c r="D121" s="57"/>
      <c r="E121" s="57"/>
      <c r="F121" s="57"/>
      <c r="G121" s="48"/>
      <c r="H121" s="48"/>
    </row>
    <row r="122" spans="1:8" hidden="1" x14ac:dyDescent="0.2">
      <c r="A122" s="6" t="s">
        <v>171</v>
      </c>
      <c r="B122" s="26" t="s">
        <v>44</v>
      </c>
      <c r="C122" s="13" t="s">
        <v>100</v>
      </c>
      <c r="D122" s="57"/>
      <c r="E122" s="57"/>
      <c r="F122" s="57"/>
      <c r="G122" s="48"/>
      <c r="H122" s="48"/>
    </row>
    <row r="123" spans="1:8" hidden="1" x14ac:dyDescent="0.2">
      <c r="A123" s="6"/>
      <c r="B123" s="42">
        <v>3</v>
      </c>
      <c r="C123" s="2" t="s">
        <v>15</v>
      </c>
      <c r="D123" s="48">
        <f>D124</f>
        <v>7000</v>
      </c>
      <c r="E123" s="48">
        <f>E124</f>
        <v>0</v>
      </c>
      <c r="F123" s="48">
        <f>F124</f>
        <v>0</v>
      </c>
      <c r="G123" s="48">
        <f>G124</f>
        <v>0</v>
      </c>
      <c r="H123" s="48">
        <f>H124</f>
        <v>0</v>
      </c>
    </row>
    <row r="124" spans="1:8" hidden="1" x14ac:dyDescent="0.2">
      <c r="A124" s="6"/>
      <c r="B124" s="42">
        <v>32</v>
      </c>
      <c r="C124" s="2" t="s">
        <v>41</v>
      </c>
      <c r="D124" s="48">
        <f>SUM(D125:D127)</f>
        <v>7000</v>
      </c>
      <c r="E124" s="48">
        <f>SUM(E125:E127)</f>
        <v>0</v>
      </c>
      <c r="F124" s="48">
        <f>SUM(F125:F127)</f>
        <v>0</v>
      </c>
      <c r="G124" s="45"/>
      <c r="H124" s="48"/>
    </row>
    <row r="125" spans="1:8" hidden="1" x14ac:dyDescent="0.2">
      <c r="A125" s="6"/>
      <c r="B125" s="41">
        <v>321</v>
      </c>
      <c r="C125" s="32" t="s">
        <v>34</v>
      </c>
      <c r="D125" s="57">
        <v>0</v>
      </c>
      <c r="E125" s="57">
        <v>0</v>
      </c>
      <c r="F125" s="57">
        <v>0</v>
      </c>
      <c r="G125" s="45"/>
      <c r="H125" s="48"/>
    </row>
    <row r="126" spans="1:8" hidden="1" x14ac:dyDescent="0.2">
      <c r="A126" s="6"/>
      <c r="B126" s="37">
        <v>323</v>
      </c>
      <c r="C126" s="32" t="s">
        <v>42</v>
      </c>
      <c r="D126" s="57">
        <v>0</v>
      </c>
      <c r="E126" s="57">
        <v>0</v>
      </c>
      <c r="F126" s="57">
        <v>0</v>
      </c>
      <c r="G126" s="45"/>
      <c r="H126" s="48"/>
    </row>
    <row r="127" spans="1:8" hidden="1" x14ac:dyDescent="0.2">
      <c r="A127" s="6"/>
      <c r="B127" s="51">
        <v>329</v>
      </c>
      <c r="C127" s="28" t="s">
        <v>13</v>
      </c>
      <c r="D127" s="57">
        <v>7000</v>
      </c>
      <c r="E127" s="57">
        <v>0</v>
      </c>
      <c r="F127" s="57">
        <v>0</v>
      </c>
      <c r="G127" s="48"/>
      <c r="H127" s="48"/>
    </row>
    <row r="128" spans="1:8" hidden="1" x14ac:dyDescent="0.2">
      <c r="A128" s="6"/>
      <c r="B128" s="42">
        <v>4</v>
      </c>
      <c r="C128" s="43" t="s">
        <v>21</v>
      </c>
      <c r="D128" s="48">
        <f>D129</f>
        <v>0</v>
      </c>
      <c r="E128" s="48">
        <f>E129</f>
        <v>0</v>
      </c>
      <c r="F128" s="48">
        <f>F129</f>
        <v>0</v>
      </c>
      <c r="G128" s="48"/>
      <c r="H128" s="48"/>
    </row>
    <row r="129" spans="1:10" hidden="1" x14ac:dyDescent="0.2">
      <c r="A129" s="6"/>
      <c r="B129" s="42">
        <v>42</v>
      </c>
      <c r="C129" s="54" t="s">
        <v>39</v>
      </c>
      <c r="D129" s="48">
        <f>SUM(D130)</f>
        <v>0</v>
      </c>
      <c r="E129" s="48">
        <f>SUM(E130)</f>
        <v>0</v>
      </c>
      <c r="F129" s="48">
        <f>SUM(F130)</f>
        <v>0</v>
      </c>
      <c r="G129" s="48"/>
      <c r="H129" s="48"/>
    </row>
    <row r="130" spans="1:10" hidden="1" x14ac:dyDescent="0.2">
      <c r="A130" s="6"/>
      <c r="B130" s="41">
        <v>422</v>
      </c>
      <c r="C130" s="32" t="s">
        <v>40</v>
      </c>
      <c r="D130" s="57">
        <v>0</v>
      </c>
      <c r="E130" s="57">
        <v>0</v>
      </c>
      <c r="F130" s="57">
        <v>0</v>
      </c>
      <c r="G130" s="48"/>
      <c r="H130" s="48"/>
    </row>
    <row r="131" spans="1:10" hidden="1" x14ac:dyDescent="0.2">
      <c r="A131" s="6"/>
      <c r="B131" s="37"/>
      <c r="C131" s="49"/>
      <c r="D131" s="57"/>
      <c r="E131" s="57"/>
      <c r="F131" s="57"/>
      <c r="G131" s="48"/>
      <c r="H131" s="48"/>
    </row>
    <row r="132" spans="1:10" x14ac:dyDescent="0.2">
      <c r="A132" s="6">
        <v>58300</v>
      </c>
      <c r="B132" s="11" t="s">
        <v>47</v>
      </c>
      <c r="C132" s="10" t="s">
        <v>48</v>
      </c>
      <c r="D132" s="57"/>
      <c r="E132" s="57"/>
      <c r="F132" s="57"/>
      <c r="G132" s="48"/>
      <c r="H132" s="48"/>
    </row>
    <row r="133" spans="1:10" ht="14.25" customHeight="1" x14ac:dyDescent="0.2">
      <c r="A133" s="6" t="s">
        <v>52</v>
      </c>
      <c r="B133" s="26" t="s">
        <v>44</v>
      </c>
      <c r="C133" s="13" t="s">
        <v>69</v>
      </c>
      <c r="D133" s="57"/>
      <c r="E133" s="57"/>
      <c r="F133" s="57"/>
      <c r="G133" s="48"/>
      <c r="H133" s="48"/>
    </row>
    <row r="134" spans="1:10" x14ac:dyDescent="0.2">
      <c r="A134" s="6"/>
      <c r="B134" s="42">
        <v>3</v>
      </c>
      <c r="C134" s="2" t="s">
        <v>15</v>
      </c>
      <c r="D134" s="48">
        <f>D135</f>
        <v>4320</v>
      </c>
      <c r="E134" s="48">
        <f>E135</f>
        <v>0</v>
      </c>
      <c r="F134" s="48">
        <f>F135</f>
        <v>0</v>
      </c>
      <c r="G134" s="48">
        <f>G135</f>
        <v>4320</v>
      </c>
      <c r="H134" s="48">
        <f>G134</f>
        <v>4320</v>
      </c>
    </row>
    <row r="135" spans="1:10" x14ac:dyDescent="0.2">
      <c r="A135" s="6"/>
      <c r="B135" s="42">
        <v>32</v>
      </c>
      <c r="C135" s="2" t="s">
        <v>41</v>
      </c>
      <c r="D135" s="48">
        <f>D136</f>
        <v>4320</v>
      </c>
      <c r="E135" s="48">
        <f>E136</f>
        <v>0</v>
      </c>
      <c r="F135" s="48">
        <f>F136</f>
        <v>0</v>
      </c>
      <c r="G135" s="48">
        <f>D135</f>
        <v>4320</v>
      </c>
      <c r="H135" s="48">
        <f>G135</f>
        <v>4320</v>
      </c>
    </row>
    <row r="136" spans="1:10" x14ac:dyDescent="0.2">
      <c r="A136" s="6"/>
      <c r="B136" s="41">
        <v>322</v>
      </c>
      <c r="C136" s="46" t="s">
        <v>18</v>
      </c>
      <c r="D136" s="57">
        <v>4320</v>
      </c>
      <c r="E136" s="57">
        <v>0</v>
      </c>
      <c r="F136" s="57">
        <v>0</v>
      </c>
      <c r="G136" s="48"/>
      <c r="H136" s="48"/>
    </row>
    <row r="137" spans="1:10" x14ac:dyDescent="0.2">
      <c r="A137" s="6"/>
      <c r="B137" s="37"/>
      <c r="C137" s="49"/>
      <c r="D137" s="57"/>
      <c r="E137" s="57"/>
      <c r="F137" s="57"/>
      <c r="G137" s="48"/>
      <c r="H137" s="48"/>
    </row>
    <row r="138" spans="1:10" ht="14.25" customHeight="1" x14ac:dyDescent="0.2">
      <c r="A138" s="6" t="s">
        <v>52</v>
      </c>
      <c r="B138" s="26" t="s">
        <v>44</v>
      </c>
      <c r="C138" s="13" t="s">
        <v>70</v>
      </c>
      <c r="D138" s="57"/>
      <c r="E138" s="57"/>
      <c r="F138" s="57"/>
      <c r="G138" s="48"/>
      <c r="H138" s="48"/>
    </row>
    <row r="139" spans="1:10" x14ac:dyDescent="0.2">
      <c r="A139" s="6">
        <v>55431</v>
      </c>
      <c r="B139" s="42">
        <v>3</v>
      </c>
      <c r="C139" s="2" t="s">
        <v>15</v>
      </c>
      <c r="D139" s="48">
        <f t="shared" ref="D139:F140" si="0">D140</f>
        <v>0</v>
      </c>
      <c r="E139" s="48">
        <f t="shared" si="0"/>
        <v>60000</v>
      </c>
      <c r="F139" s="48">
        <f t="shared" si="0"/>
        <v>60000</v>
      </c>
      <c r="G139" s="48"/>
      <c r="H139" s="48"/>
    </row>
    <row r="140" spans="1:10" x14ac:dyDescent="0.2">
      <c r="A140" s="6"/>
      <c r="B140" s="42">
        <v>32</v>
      </c>
      <c r="C140" s="2" t="s">
        <v>41</v>
      </c>
      <c r="D140" s="48">
        <f t="shared" si="0"/>
        <v>0</v>
      </c>
      <c r="E140" s="48">
        <f t="shared" si="0"/>
        <v>60000</v>
      </c>
      <c r="F140" s="48">
        <f t="shared" si="0"/>
        <v>60000</v>
      </c>
      <c r="G140" s="48">
        <v>0</v>
      </c>
      <c r="H140" s="48">
        <f>G140</f>
        <v>0</v>
      </c>
    </row>
    <row r="141" spans="1:10" x14ac:dyDescent="0.2">
      <c r="A141" s="6"/>
      <c r="B141" s="41">
        <v>322</v>
      </c>
      <c r="C141" s="46" t="s">
        <v>18</v>
      </c>
      <c r="D141" s="57">
        <v>0</v>
      </c>
      <c r="E141" s="57">
        <v>60000</v>
      </c>
      <c r="F141" s="57">
        <v>60000</v>
      </c>
      <c r="G141" s="48"/>
      <c r="H141" s="48"/>
    </row>
    <row r="142" spans="1:10" x14ac:dyDescent="0.2">
      <c r="A142" s="6"/>
      <c r="B142" s="37"/>
      <c r="C142" s="49"/>
      <c r="D142" s="57"/>
      <c r="E142" s="57"/>
      <c r="F142" s="57"/>
      <c r="G142" s="57"/>
      <c r="H142" s="62"/>
      <c r="I142" s="52"/>
      <c r="J142" s="53"/>
    </row>
    <row r="143" spans="1:10" x14ac:dyDescent="0.2">
      <c r="A143" s="6" t="s">
        <v>112</v>
      </c>
      <c r="B143" s="26" t="s">
        <v>44</v>
      </c>
      <c r="C143" s="13" t="s">
        <v>113</v>
      </c>
      <c r="D143" s="57"/>
      <c r="E143" s="57"/>
      <c r="F143" s="57"/>
      <c r="G143" s="57"/>
      <c r="H143" s="62"/>
      <c r="I143" s="52"/>
      <c r="J143" s="53"/>
    </row>
    <row r="144" spans="1:10" x14ac:dyDescent="0.2">
      <c r="A144" s="6">
        <v>55431</v>
      </c>
      <c r="B144" s="4">
        <v>3</v>
      </c>
      <c r="C144" s="90" t="s">
        <v>15</v>
      </c>
      <c r="D144" s="48">
        <f>D145+D149</f>
        <v>28000</v>
      </c>
      <c r="E144" s="48">
        <f>E145+E149</f>
        <v>22710</v>
      </c>
      <c r="F144" s="48">
        <f>F145+F149</f>
        <v>13195</v>
      </c>
      <c r="G144" s="48">
        <f>G145+G149</f>
        <v>28000</v>
      </c>
      <c r="H144" s="48">
        <f>H145+H149</f>
        <v>28000</v>
      </c>
      <c r="I144" s="52"/>
      <c r="J144" s="53"/>
    </row>
    <row r="145" spans="1:10" x14ac:dyDescent="0.2">
      <c r="A145" s="6"/>
      <c r="B145" s="4">
        <v>31</v>
      </c>
      <c r="C145" s="4" t="s">
        <v>27</v>
      </c>
      <c r="D145" s="48">
        <f>SUM(D146:D148)</f>
        <v>17500</v>
      </c>
      <c r="E145" s="48">
        <f>SUM(E146:E148)</f>
        <v>17460</v>
      </c>
      <c r="F145" s="48">
        <f>SUM(F146:F148)</f>
        <v>10095</v>
      </c>
      <c r="G145" s="48">
        <v>18765</v>
      </c>
      <c r="H145" s="63">
        <f>G145</f>
        <v>18765</v>
      </c>
      <c r="I145" s="52"/>
      <c r="J145" s="53"/>
    </row>
    <row r="146" spans="1:10" x14ac:dyDescent="0.2">
      <c r="A146" s="6"/>
      <c r="B146" s="41">
        <v>311</v>
      </c>
      <c r="C146" s="32" t="s">
        <v>14</v>
      </c>
      <c r="D146" s="57">
        <v>14212.5</v>
      </c>
      <c r="E146" s="57">
        <v>14250</v>
      </c>
      <c r="F146" s="57">
        <v>8250</v>
      </c>
      <c r="G146" s="48"/>
      <c r="H146" s="63"/>
      <c r="I146" s="52"/>
      <c r="J146" s="53"/>
    </row>
    <row r="147" spans="1:10" x14ac:dyDescent="0.2">
      <c r="A147" s="6"/>
      <c r="B147" s="41">
        <v>312</v>
      </c>
      <c r="C147" s="32" t="s">
        <v>116</v>
      </c>
      <c r="D147" s="57">
        <v>937.5</v>
      </c>
      <c r="E147" s="57">
        <v>900</v>
      </c>
      <c r="F147" s="57">
        <v>525</v>
      </c>
      <c r="G147" s="48"/>
      <c r="H147" s="63"/>
      <c r="I147" s="52"/>
      <c r="J147" s="53"/>
    </row>
    <row r="148" spans="1:10" x14ac:dyDescent="0.2">
      <c r="A148" s="6"/>
      <c r="B148" s="41">
        <v>313</v>
      </c>
      <c r="C148" s="32" t="s">
        <v>28</v>
      </c>
      <c r="D148" s="57">
        <v>2350</v>
      </c>
      <c r="E148" s="57">
        <v>2310</v>
      </c>
      <c r="F148" s="57">
        <v>1320</v>
      </c>
      <c r="G148" s="48"/>
      <c r="H148" s="63"/>
      <c r="I148" s="52"/>
      <c r="J148" s="53"/>
    </row>
    <row r="149" spans="1:10" x14ac:dyDescent="0.2">
      <c r="A149" s="6"/>
      <c r="B149" s="42">
        <v>32</v>
      </c>
      <c r="C149" s="43" t="s">
        <v>16</v>
      </c>
      <c r="D149" s="48">
        <f>SUM(D150:D151)</f>
        <v>10500</v>
      </c>
      <c r="E149" s="48">
        <f>SUM(E150:E151)</f>
        <v>5250</v>
      </c>
      <c r="F149" s="48">
        <f>SUM(F150:F151)</f>
        <v>3100</v>
      </c>
      <c r="G149" s="48">
        <v>9235</v>
      </c>
      <c r="H149" s="63">
        <f>G149</f>
        <v>9235</v>
      </c>
      <c r="I149" s="52"/>
      <c r="J149" s="53"/>
    </row>
    <row r="150" spans="1:10" x14ac:dyDescent="0.2">
      <c r="A150" s="6"/>
      <c r="B150" s="41">
        <v>321</v>
      </c>
      <c r="C150" s="32" t="s">
        <v>29</v>
      </c>
      <c r="D150" s="57">
        <v>2500</v>
      </c>
      <c r="E150" s="57">
        <v>1750</v>
      </c>
      <c r="F150" s="57">
        <v>900</v>
      </c>
      <c r="G150" s="48"/>
      <c r="H150" s="63"/>
      <c r="I150" s="52"/>
      <c r="J150" s="53"/>
    </row>
    <row r="151" spans="1:10" x14ac:dyDescent="0.2">
      <c r="A151" s="6"/>
      <c r="B151" s="41">
        <v>322</v>
      </c>
      <c r="C151" s="46" t="s">
        <v>18</v>
      </c>
      <c r="D151" s="57">
        <v>8000</v>
      </c>
      <c r="E151" s="57">
        <v>3500</v>
      </c>
      <c r="F151" s="57">
        <v>2200</v>
      </c>
      <c r="G151" s="48"/>
      <c r="H151" s="63"/>
      <c r="I151" s="52"/>
      <c r="J151" s="53"/>
    </row>
    <row r="152" spans="1:10" x14ac:dyDescent="0.2">
      <c r="A152" s="6"/>
      <c r="B152" s="37"/>
      <c r="C152" s="49"/>
      <c r="D152" s="57"/>
      <c r="E152" s="57"/>
      <c r="F152" s="57"/>
      <c r="G152" s="48"/>
      <c r="H152" s="63"/>
      <c r="I152" s="52"/>
      <c r="J152" s="53"/>
    </row>
    <row r="153" spans="1:10" x14ac:dyDescent="0.2">
      <c r="A153" s="6" t="s">
        <v>112</v>
      </c>
      <c r="B153" s="26" t="s">
        <v>44</v>
      </c>
      <c r="C153" s="13" t="s">
        <v>114</v>
      </c>
      <c r="D153" s="57"/>
      <c r="E153" s="57"/>
      <c r="F153" s="57"/>
      <c r="G153" s="48"/>
      <c r="H153" s="63"/>
      <c r="I153" s="52"/>
      <c r="J153" s="53"/>
    </row>
    <row r="154" spans="1:10" x14ac:dyDescent="0.2">
      <c r="A154" s="6">
        <v>55348</v>
      </c>
      <c r="B154" s="4">
        <v>3</v>
      </c>
      <c r="C154" s="90" t="s">
        <v>15</v>
      </c>
      <c r="D154" s="48">
        <f>D155+D159</f>
        <v>28000</v>
      </c>
      <c r="E154" s="48">
        <f>E155+E159</f>
        <v>22710</v>
      </c>
      <c r="F154" s="48">
        <f>F155+F159</f>
        <v>22050</v>
      </c>
      <c r="G154" s="48">
        <f>G155+G159</f>
        <v>28000</v>
      </c>
      <c r="H154" s="48">
        <f>H155+H159</f>
        <v>28000</v>
      </c>
      <c r="I154" s="52"/>
      <c r="J154" s="53"/>
    </row>
    <row r="155" spans="1:10" x14ac:dyDescent="0.2">
      <c r="A155" s="6"/>
      <c r="B155" s="4">
        <v>31</v>
      </c>
      <c r="C155" s="4" t="s">
        <v>27</v>
      </c>
      <c r="D155" s="48">
        <f>SUM(D156:D158)</f>
        <v>17500</v>
      </c>
      <c r="E155" s="48">
        <f>SUM(E156:E158)</f>
        <v>17460</v>
      </c>
      <c r="F155" s="48">
        <f>SUM(F156:F158)</f>
        <v>16370</v>
      </c>
      <c r="G155" s="48">
        <v>18765</v>
      </c>
      <c r="H155" s="63">
        <f>G155</f>
        <v>18765</v>
      </c>
      <c r="I155" s="52"/>
      <c r="J155" s="53"/>
    </row>
    <row r="156" spans="1:10" x14ac:dyDescent="0.2">
      <c r="A156" s="6"/>
      <c r="B156" s="41">
        <v>311</v>
      </c>
      <c r="C156" s="32" t="s">
        <v>14</v>
      </c>
      <c r="D156" s="57">
        <v>14212.5</v>
      </c>
      <c r="E156" s="57">
        <v>14250</v>
      </c>
      <c r="F156" s="57">
        <v>13250</v>
      </c>
      <c r="G156" s="48"/>
      <c r="H156" s="63"/>
      <c r="I156" s="52"/>
      <c r="J156" s="53"/>
    </row>
    <row r="157" spans="1:10" x14ac:dyDescent="0.2">
      <c r="A157" s="6"/>
      <c r="B157" s="41">
        <v>312</v>
      </c>
      <c r="C157" s="32" t="s">
        <v>116</v>
      </c>
      <c r="D157" s="57">
        <v>937.5</v>
      </c>
      <c r="E157" s="57">
        <v>900</v>
      </c>
      <c r="F157" s="57">
        <v>975</v>
      </c>
      <c r="G157" s="48"/>
      <c r="H157" s="63"/>
      <c r="I157" s="52"/>
      <c r="J157" s="53"/>
    </row>
    <row r="158" spans="1:10" x14ac:dyDescent="0.2">
      <c r="A158" s="6"/>
      <c r="B158" s="41">
        <v>313</v>
      </c>
      <c r="C158" s="32" t="s">
        <v>28</v>
      </c>
      <c r="D158" s="57">
        <v>2350</v>
      </c>
      <c r="E158" s="57">
        <v>2310</v>
      </c>
      <c r="F158" s="57">
        <v>2145</v>
      </c>
      <c r="G158" s="48"/>
      <c r="H158" s="63"/>
      <c r="I158" s="52"/>
      <c r="J158" s="53"/>
    </row>
    <row r="159" spans="1:10" x14ac:dyDescent="0.2">
      <c r="A159" s="6"/>
      <c r="B159" s="42">
        <v>32</v>
      </c>
      <c r="C159" s="43" t="s">
        <v>16</v>
      </c>
      <c r="D159" s="48">
        <f>SUM(D160:D161)</f>
        <v>10500</v>
      </c>
      <c r="E159" s="48">
        <f>SUM(E160:E161)</f>
        <v>5250</v>
      </c>
      <c r="F159" s="48">
        <f>SUM(F160:F161)</f>
        <v>5680</v>
      </c>
      <c r="G159" s="48">
        <v>9235</v>
      </c>
      <c r="H159" s="63">
        <f>G159</f>
        <v>9235</v>
      </c>
      <c r="I159" s="52"/>
      <c r="J159" s="53"/>
    </row>
    <row r="160" spans="1:10" x14ac:dyDescent="0.2">
      <c r="A160" s="6"/>
      <c r="B160" s="41">
        <v>321</v>
      </c>
      <c r="C160" s="32" t="s">
        <v>29</v>
      </c>
      <c r="D160" s="57">
        <v>2500</v>
      </c>
      <c r="E160" s="57">
        <v>1750</v>
      </c>
      <c r="F160" s="57">
        <v>1480</v>
      </c>
      <c r="G160" s="48"/>
      <c r="H160" s="63"/>
      <c r="I160" s="52"/>
      <c r="J160" s="53"/>
    </row>
    <row r="161" spans="1:10" x14ac:dyDescent="0.2">
      <c r="A161" s="6"/>
      <c r="B161" s="41">
        <v>322</v>
      </c>
      <c r="C161" s="46" t="s">
        <v>18</v>
      </c>
      <c r="D161" s="57">
        <v>8000</v>
      </c>
      <c r="E161" s="57">
        <v>3500</v>
      </c>
      <c r="F161" s="57">
        <v>4200</v>
      </c>
      <c r="G161" s="48"/>
      <c r="H161" s="63"/>
      <c r="I161" s="52"/>
      <c r="J161" s="53"/>
    </row>
    <row r="162" spans="1:10" x14ac:dyDescent="0.2">
      <c r="A162" s="6"/>
      <c r="B162" s="37"/>
      <c r="C162" s="49"/>
      <c r="D162" s="57"/>
      <c r="E162" s="57"/>
      <c r="F162" s="57"/>
      <c r="G162" s="48"/>
      <c r="H162" s="63"/>
      <c r="I162" s="52"/>
      <c r="J162" s="53"/>
    </row>
    <row r="163" spans="1:10" x14ac:dyDescent="0.2">
      <c r="A163" s="6" t="s">
        <v>112</v>
      </c>
      <c r="B163" s="26" t="s">
        <v>44</v>
      </c>
      <c r="C163" s="13" t="s">
        <v>115</v>
      </c>
      <c r="D163" s="57"/>
      <c r="E163" s="57"/>
      <c r="F163" s="57"/>
      <c r="G163" s="48"/>
      <c r="H163" s="63"/>
      <c r="I163" s="52"/>
      <c r="J163" s="53"/>
    </row>
    <row r="164" spans="1:10" x14ac:dyDescent="0.2">
      <c r="A164" s="6">
        <v>47300</v>
      </c>
      <c r="B164" s="4">
        <v>3</v>
      </c>
      <c r="C164" s="90" t="s">
        <v>15</v>
      </c>
      <c r="D164" s="48">
        <f>D165+D169</f>
        <v>56000</v>
      </c>
      <c r="E164" s="48">
        <f>E165+E169</f>
        <v>48915</v>
      </c>
      <c r="F164" s="48">
        <f>F165+F169</f>
        <v>33800</v>
      </c>
      <c r="G164" s="48">
        <f>G165+G169</f>
        <v>76500</v>
      </c>
      <c r="H164" s="48">
        <f>H165+H169</f>
        <v>76500</v>
      </c>
      <c r="I164" s="52"/>
      <c r="J164" s="53"/>
    </row>
    <row r="165" spans="1:10" x14ac:dyDescent="0.2">
      <c r="A165" s="6"/>
      <c r="B165" s="4">
        <v>31</v>
      </c>
      <c r="C165" s="4" t="s">
        <v>27</v>
      </c>
      <c r="D165" s="48">
        <f>SUM(D166:D168)</f>
        <v>35000</v>
      </c>
      <c r="E165" s="48">
        <f>SUM(E166:E168)</f>
        <v>38415</v>
      </c>
      <c r="F165" s="48">
        <f>SUM(F166:F168)</f>
        <v>25300</v>
      </c>
      <c r="G165" s="48">
        <v>51474</v>
      </c>
      <c r="H165" s="63">
        <f>G165</f>
        <v>51474</v>
      </c>
      <c r="I165" s="52"/>
      <c r="J165" s="53"/>
    </row>
    <row r="166" spans="1:10" x14ac:dyDescent="0.2">
      <c r="A166" s="6"/>
      <c r="B166" s="41">
        <v>311</v>
      </c>
      <c r="C166" s="32" t="s">
        <v>14</v>
      </c>
      <c r="D166" s="57">
        <v>28425</v>
      </c>
      <c r="E166" s="57">
        <v>31500</v>
      </c>
      <c r="F166" s="57">
        <v>20500</v>
      </c>
      <c r="G166" s="48"/>
      <c r="H166" s="63"/>
      <c r="I166" s="52"/>
      <c r="J166" s="53"/>
    </row>
    <row r="167" spans="1:10" x14ac:dyDescent="0.2">
      <c r="A167" s="6"/>
      <c r="B167" s="41">
        <v>312</v>
      </c>
      <c r="C167" s="32" t="s">
        <v>116</v>
      </c>
      <c r="D167" s="57">
        <v>1875</v>
      </c>
      <c r="E167" s="57">
        <v>1800</v>
      </c>
      <c r="F167" s="57">
        <v>1500</v>
      </c>
      <c r="G167" s="48"/>
      <c r="H167" s="63"/>
      <c r="I167" s="52"/>
      <c r="J167" s="53"/>
    </row>
    <row r="168" spans="1:10" x14ac:dyDescent="0.2">
      <c r="A168" s="6"/>
      <c r="B168" s="41">
        <v>313</v>
      </c>
      <c r="C168" s="32" t="s">
        <v>28</v>
      </c>
      <c r="D168" s="57">
        <v>4700</v>
      </c>
      <c r="E168" s="57">
        <v>5115</v>
      </c>
      <c r="F168" s="57">
        <v>3300</v>
      </c>
      <c r="G168" s="48"/>
      <c r="H168" s="63"/>
      <c r="I168" s="52"/>
      <c r="J168" s="53"/>
    </row>
    <row r="169" spans="1:10" x14ac:dyDescent="0.2">
      <c r="A169" s="6"/>
      <c r="B169" s="42">
        <v>32</v>
      </c>
      <c r="C169" s="43" t="s">
        <v>16</v>
      </c>
      <c r="D169" s="48">
        <f>SUM(D170:D171)</f>
        <v>21000</v>
      </c>
      <c r="E169" s="48">
        <f>SUM(E170:E171)</f>
        <v>10500</v>
      </c>
      <c r="F169" s="48">
        <f>SUM(F170:F171)</f>
        <v>8500</v>
      </c>
      <c r="G169" s="48">
        <v>25026</v>
      </c>
      <c r="H169" s="63">
        <f>G169</f>
        <v>25026</v>
      </c>
      <c r="I169" s="52"/>
      <c r="J169" s="53"/>
    </row>
    <row r="170" spans="1:10" x14ac:dyDescent="0.2">
      <c r="A170" s="6"/>
      <c r="B170" s="41">
        <v>321</v>
      </c>
      <c r="C170" s="32" t="s">
        <v>29</v>
      </c>
      <c r="D170" s="57">
        <v>5000</v>
      </c>
      <c r="E170" s="57">
        <v>3500</v>
      </c>
      <c r="F170" s="57">
        <v>2500</v>
      </c>
      <c r="G170" s="57"/>
      <c r="H170" s="62"/>
      <c r="I170" s="52"/>
      <c r="J170" s="53"/>
    </row>
    <row r="171" spans="1:10" x14ac:dyDescent="0.2">
      <c r="A171" s="6"/>
      <c r="B171" s="41">
        <v>322</v>
      </c>
      <c r="C171" s="46" t="s">
        <v>18</v>
      </c>
      <c r="D171" s="57">
        <v>16000</v>
      </c>
      <c r="E171" s="57">
        <v>7000</v>
      </c>
      <c r="F171" s="57">
        <v>6000</v>
      </c>
      <c r="G171" s="57"/>
      <c r="H171" s="62"/>
      <c r="I171" s="52"/>
      <c r="J171" s="53"/>
    </row>
    <row r="172" spans="1:10" x14ac:dyDescent="0.2">
      <c r="A172" s="6"/>
      <c r="B172" s="37"/>
      <c r="C172" s="49"/>
      <c r="D172" s="57"/>
      <c r="E172" s="57"/>
      <c r="F172" s="57"/>
      <c r="G172" s="57"/>
      <c r="H172" s="62"/>
      <c r="I172" s="52"/>
      <c r="J172" s="53"/>
    </row>
    <row r="173" spans="1:10" x14ac:dyDescent="0.2">
      <c r="A173" s="6" t="s">
        <v>99</v>
      </c>
      <c r="B173" s="26" t="s">
        <v>44</v>
      </c>
      <c r="C173" s="13" t="s">
        <v>108</v>
      </c>
      <c r="D173" s="57"/>
      <c r="E173" s="57"/>
      <c r="F173" s="57"/>
      <c r="G173" s="57"/>
      <c r="H173" s="62"/>
      <c r="I173" s="52"/>
      <c r="J173" s="53"/>
    </row>
    <row r="174" spans="1:10" x14ac:dyDescent="0.2">
      <c r="A174" s="6">
        <v>55431</v>
      </c>
      <c r="B174" s="42">
        <v>3</v>
      </c>
      <c r="C174" s="2" t="s">
        <v>15</v>
      </c>
      <c r="D174" s="48">
        <f>D175</f>
        <v>3500</v>
      </c>
      <c r="E174" s="48">
        <f>E175</f>
        <v>4000</v>
      </c>
      <c r="F174" s="48">
        <f>F175</f>
        <v>4000</v>
      </c>
      <c r="G174" s="48">
        <f>G175</f>
        <v>3500</v>
      </c>
      <c r="H174" s="48">
        <f>H175</f>
        <v>3500</v>
      </c>
      <c r="I174" s="52"/>
      <c r="J174" s="53"/>
    </row>
    <row r="175" spans="1:10" x14ac:dyDescent="0.2">
      <c r="A175" s="6"/>
      <c r="B175" s="42">
        <v>32</v>
      </c>
      <c r="C175" s="2" t="s">
        <v>41</v>
      </c>
      <c r="D175" s="48">
        <f>D176</f>
        <v>3500</v>
      </c>
      <c r="E175" s="48">
        <f>E176</f>
        <v>4000</v>
      </c>
      <c r="F175" s="48">
        <f>F176</f>
        <v>4000</v>
      </c>
      <c r="G175" s="48">
        <f>D175</f>
        <v>3500</v>
      </c>
      <c r="H175" s="48">
        <f>G175</f>
        <v>3500</v>
      </c>
      <c r="I175" s="52"/>
      <c r="J175" s="53"/>
    </row>
    <row r="176" spans="1:10" x14ac:dyDescent="0.2">
      <c r="A176" s="6"/>
      <c r="B176" s="27">
        <v>329</v>
      </c>
      <c r="C176" s="28" t="s">
        <v>13</v>
      </c>
      <c r="D176" s="57">
        <v>3500</v>
      </c>
      <c r="E176" s="57">
        <v>4000</v>
      </c>
      <c r="F176" s="57">
        <v>4000</v>
      </c>
      <c r="G176" s="57"/>
      <c r="H176" s="62"/>
      <c r="I176" s="52"/>
      <c r="J176" s="53"/>
    </row>
    <row r="177" spans="1:10" x14ac:dyDescent="0.2">
      <c r="A177" s="6"/>
      <c r="B177" s="37"/>
      <c r="C177" s="49"/>
      <c r="D177" s="57"/>
      <c r="E177" s="57"/>
      <c r="F177" s="57"/>
      <c r="G177" s="57"/>
      <c r="H177" s="62"/>
      <c r="I177" s="52"/>
      <c r="J177" s="53"/>
    </row>
    <row r="178" spans="1:10" x14ac:dyDescent="0.2">
      <c r="A178" s="6" t="s">
        <v>62</v>
      </c>
      <c r="B178" s="26" t="s">
        <v>44</v>
      </c>
      <c r="C178" s="13" t="s">
        <v>63</v>
      </c>
      <c r="D178" s="57"/>
      <c r="E178" s="57"/>
      <c r="F178" s="57"/>
      <c r="G178" s="57"/>
      <c r="H178" s="62"/>
      <c r="I178" s="52"/>
      <c r="J178" s="53"/>
    </row>
    <row r="179" spans="1:10" x14ac:dyDescent="0.2">
      <c r="A179" s="6">
        <v>55431</v>
      </c>
      <c r="B179" s="42">
        <v>3</v>
      </c>
      <c r="C179" s="2" t="s">
        <v>15</v>
      </c>
      <c r="D179" s="48">
        <f>D180</f>
        <v>5000</v>
      </c>
      <c r="E179" s="48">
        <f>E180</f>
        <v>5000</v>
      </c>
      <c r="F179" s="48">
        <f>F180</f>
        <v>5000</v>
      </c>
      <c r="G179" s="48">
        <f>G180</f>
        <v>3000</v>
      </c>
      <c r="H179" s="48">
        <f>H180</f>
        <v>3000</v>
      </c>
      <c r="I179" s="52"/>
      <c r="J179" s="53"/>
    </row>
    <row r="180" spans="1:10" x14ac:dyDescent="0.2">
      <c r="A180" s="6"/>
      <c r="B180" s="42">
        <v>32</v>
      </c>
      <c r="C180" s="2" t="s">
        <v>41</v>
      </c>
      <c r="D180" s="48">
        <f>D181</f>
        <v>5000</v>
      </c>
      <c r="E180" s="48">
        <f>E181</f>
        <v>5000</v>
      </c>
      <c r="F180" s="48">
        <f>F181</f>
        <v>5000</v>
      </c>
      <c r="G180" s="48">
        <v>3000</v>
      </c>
      <c r="H180" s="48">
        <f>G180</f>
        <v>3000</v>
      </c>
      <c r="I180" s="52"/>
      <c r="J180" s="53"/>
    </row>
    <row r="181" spans="1:10" x14ac:dyDescent="0.2">
      <c r="A181" s="6"/>
      <c r="B181" s="27">
        <v>329</v>
      </c>
      <c r="C181" s="28" t="s">
        <v>13</v>
      </c>
      <c r="D181" s="57">
        <v>5000</v>
      </c>
      <c r="E181" s="57">
        <v>5000</v>
      </c>
      <c r="F181" s="57">
        <v>5000</v>
      </c>
      <c r="G181" s="57"/>
      <c r="H181" s="62"/>
      <c r="I181" s="52"/>
      <c r="J181" s="53"/>
    </row>
    <row r="182" spans="1:10" x14ac:dyDescent="0.2">
      <c r="A182" s="6"/>
      <c r="B182" s="27"/>
      <c r="C182" s="28"/>
      <c r="D182" s="57"/>
      <c r="E182" s="57"/>
      <c r="F182" s="57"/>
      <c r="G182" s="57"/>
      <c r="H182" s="62"/>
      <c r="I182" s="52"/>
      <c r="J182" s="53"/>
    </row>
    <row r="183" spans="1:10" x14ac:dyDescent="0.2">
      <c r="A183" s="6" t="s">
        <v>109</v>
      </c>
      <c r="B183" s="26" t="s">
        <v>44</v>
      </c>
      <c r="C183" s="13" t="s">
        <v>110</v>
      </c>
      <c r="D183" s="57"/>
      <c r="E183" s="57"/>
      <c r="F183" s="57"/>
      <c r="G183" s="57"/>
      <c r="H183" s="62"/>
      <c r="I183" s="52"/>
      <c r="J183" s="53"/>
    </row>
    <row r="184" spans="1:10" x14ac:dyDescent="0.2">
      <c r="A184" s="6">
        <v>55431</v>
      </c>
      <c r="B184" s="42">
        <v>3</v>
      </c>
      <c r="C184" s="2" t="s">
        <v>15</v>
      </c>
      <c r="D184" s="48">
        <f>D185</f>
        <v>4500</v>
      </c>
      <c r="E184" s="48">
        <f>E185</f>
        <v>3000</v>
      </c>
      <c r="F184" s="48">
        <f>F185</f>
        <v>3000</v>
      </c>
      <c r="G184" s="48">
        <f>G185</f>
        <v>4500</v>
      </c>
      <c r="H184" s="48">
        <f>H185</f>
        <v>4500</v>
      </c>
      <c r="I184" s="52"/>
      <c r="J184" s="53"/>
    </row>
    <row r="185" spans="1:10" x14ac:dyDescent="0.2">
      <c r="A185" s="6"/>
      <c r="B185" s="42">
        <v>32</v>
      </c>
      <c r="C185" s="2" t="s">
        <v>41</v>
      </c>
      <c r="D185" s="48">
        <f>D186</f>
        <v>4500</v>
      </c>
      <c r="E185" s="48">
        <f>E186</f>
        <v>3000</v>
      </c>
      <c r="F185" s="48">
        <f>F186</f>
        <v>3000</v>
      </c>
      <c r="G185" s="48">
        <f>D185</f>
        <v>4500</v>
      </c>
      <c r="H185" s="48">
        <f>G185</f>
        <v>4500</v>
      </c>
      <c r="I185" s="52"/>
      <c r="J185" s="53"/>
    </row>
    <row r="186" spans="1:10" x14ac:dyDescent="0.2">
      <c r="A186" s="6"/>
      <c r="B186" s="27">
        <v>329</v>
      </c>
      <c r="C186" s="28" t="s">
        <v>13</v>
      </c>
      <c r="D186" s="57">
        <v>4500</v>
      </c>
      <c r="E186" s="57">
        <v>3000</v>
      </c>
      <c r="F186" s="57">
        <v>3000</v>
      </c>
      <c r="G186" s="57"/>
      <c r="H186" s="62"/>
      <c r="I186" s="52"/>
      <c r="J186" s="53"/>
    </row>
    <row r="187" spans="1:10" x14ac:dyDescent="0.2">
      <c r="A187" s="6"/>
      <c r="B187" s="27"/>
      <c r="C187" s="28"/>
      <c r="D187" s="57"/>
      <c r="E187" s="57"/>
      <c r="F187" s="57"/>
      <c r="G187" s="57"/>
      <c r="H187" s="62"/>
      <c r="I187" s="52"/>
      <c r="J187" s="53"/>
    </row>
    <row r="188" spans="1:10" x14ac:dyDescent="0.2">
      <c r="A188" s="6"/>
      <c r="B188" s="11" t="s">
        <v>47</v>
      </c>
      <c r="C188" s="14" t="s">
        <v>61</v>
      </c>
      <c r="D188" s="57"/>
      <c r="E188" s="57"/>
      <c r="F188" s="57"/>
      <c r="G188" s="57"/>
      <c r="H188" s="62"/>
      <c r="I188" s="52"/>
      <c r="J188" s="53"/>
    </row>
    <row r="189" spans="1:10" x14ac:dyDescent="0.2">
      <c r="A189" s="6" t="s">
        <v>64</v>
      </c>
      <c r="B189" s="26" t="s">
        <v>44</v>
      </c>
      <c r="C189" s="13" t="s">
        <v>65</v>
      </c>
      <c r="D189" s="57"/>
      <c r="E189" s="57"/>
      <c r="F189" s="57"/>
      <c r="G189" s="57"/>
      <c r="H189" s="62"/>
      <c r="I189" s="52"/>
      <c r="J189" s="53"/>
    </row>
    <row r="190" spans="1:10" x14ac:dyDescent="0.2">
      <c r="A190" s="6">
        <v>55431</v>
      </c>
      <c r="B190" s="42">
        <v>3</v>
      </c>
      <c r="C190" s="2" t="s">
        <v>15</v>
      </c>
      <c r="D190" s="48">
        <f>D191</f>
        <v>4000</v>
      </c>
      <c r="E190" s="48">
        <f>E191</f>
        <v>3000</v>
      </c>
      <c r="F190" s="48">
        <f>F191</f>
        <v>3000</v>
      </c>
      <c r="G190" s="48">
        <f>G191</f>
        <v>4000</v>
      </c>
      <c r="H190" s="48">
        <f>H191</f>
        <v>4000</v>
      </c>
      <c r="I190" s="52"/>
      <c r="J190" s="53"/>
    </row>
    <row r="191" spans="1:10" x14ac:dyDescent="0.2">
      <c r="A191" s="6"/>
      <c r="B191" s="42">
        <v>32</v>
      </c>
      <c r="C191" s="2" t="s">
        <v>41</v>
      </c>
      <c r="D191" s="48">
        <f>SUM(D192:D194)</f>
        <v>4000</v>
      </c>
      <c r="E191" s="48">
        <f>SUM(E192:E194)</f>
        <v>3000</v>
      </c>
      <c r="F191" s="48">
        <f>SUM(F192:F194)</f>
        <v>3000</v>
      </c>
      <c r="G191" s="48">
        <f>D191</f>
        <v>4000</v>
      </c>
      <c r="H191" s="48">
        <f>G191</f>
        <v>4000</v>
      </c>
      <c r="I191" s="52"/>
      <c r="J191" s="53"/>
    </row>
    <row r="192" spans="1:10" x14ac:dyDescent="0.2">
      <c r="A192" s="6"/>
      <c r="B192" s="41">
        <v>321</v>
      </c>
      <c r="C192" s="32" t="s">
        <v>29</v>
      </c>
      <c r="D192" s="57">
        <v>1000</v>
      </c>
      <c r="E192" s="57">
        <v>0</v>
      </c>
      <c r="F192" s="57">
        <v>0</v>
      </c>
      <c r="G192" s="48"/>
      <c r="H192" s="63"/>
      <c r="I192" s="52"/>
      <c r="J192" s="53"/>
    </row>
    <row r="193" spans="1:10" x14ac:dyDescent="0.2">
      <c r="A193" s="6"/>
      <c r="B193" s="37">
        <v>323</v>
      </c>
      <c r="C193" s="49" t="s">
        <v>35</v>
      </c>
      <c r="D193" s="57">
        <v>2000</v>
      </c>
      <c r="E193" s="57">
        <v>0</v>
      </c>
      <c r="F193" s="57">
        <v>0</v>
      </c>
      <c r="G193" s="48"/>
      <c r="H193" s="63"/>
      <c r="I193" s="52"/>
      <c r="J193" s="53"/>
    </row>
    <row r="194" spans="1:10" x14ac:dyDescent="0.2">
      <c r="A194" s="6"/>
      <c r="B194" s="27">
        <v>329</v>
      </c>
      <c r="C194" s="28" t="s">
        <v>13</v>
      </c>
      <c r="D194" s="57">
        <v>1000</v>
      </c>
      <c r="E194" s="57">
        <v>3000</v>
      </c>
      <c r="F194" s="57">
        <v>3000</v>
      </c>
      <c r="G194" s="57"/>
      <c r="H194" s="62"/>
      <c r="I194" s="52"/>
      <c r="J194" s="53"/>
    </row>
    <row r="195" spans="1:10" x14ac:dyDescent="0.2">
      <c r="A195" s="6"/>
      <c r="B195" s="27"/>
      <c r="C195" s="28"/>
      <c r="D195" s="57"/>
      <c r="E195" s="57"/>
      <c r="F195" s="57"/>
      <c r="G195" s="57"/>
      <c r="H195" s="57"/>
      <c r="I195" s="53"/>
      <c r="J195" s="53"/>
    </row>
    <row r="196" spans="1:10" ht="12.75" customHeight="1" x14ac:dyDescent="0.2">
      <c r="A196" s="16" t="s">
        <v>57</v>
      </c>
      <c r="B196" s="98" t="s">
        <v>17</v>
      </c>
      <c r="C196" s="99"/>
      <c r="D196" s="57"/>
      <c r="E196" s="57"/>
      <c r="F196" s="57"/>
      <c r="G196" s="48"/>
      <c r="H196" s="48"/>
    </row>
    <row r="197" spans="1:10" ht="12.75" customHeight="1" x14ac:dyDescent="0.2">
      <c r="A197" s="6">
        <v>58300</v>
      </c>
      <c r="B197" s="94" t="s">
        <v>134</v>
      </c>
      <c r="C197" s="95"/>
      <c r="D197" s="57"/>
      <c r="E197" s="57"/>
      <c r="F197" s="57"/>
      <c r="G197" s="48"/>
      <c r="H197" s="48"/>
    </row>
    <row r="198" spans="1:10" ht="12.75" customHeight="1" x14ac:dyDescent="0.2">
      <c r="A198" s="6" t="s">
        <v>97</v>
      </c>
      <c r="B198" s="94" t="s">
        <v>117</v>
      </c>
      <c r="C198" s="95"/>
      <c r="D198" s="57"/>
      <c r="E198" s="57"/>
      <c r="F198" s="57"/>
      <c r="G198" s="48"/>
      <c r="H198" s="48"/>
    </row>
    <row r="199" spans="1:10" ht="12.75" customHeight="1" x14ac:dyDescent="0.2">
      <c r="A199" s="6"/>
      <c r="B199" s="42">
        <v>3</v>
      </c>
      <c r="C199" s="2" t="s">
        <v>15</v>
      </c>
      <c r="D199" s="48">
        <f>D200+D204</f>
        <v>199000</v>
      </c>
      <c r="E199" s="48">
        <f>E200+E204</f>
        <v>199000</v>
      </c>
      <c r="F199" s="48">
        <f>F200+F204</f>
        <v>227040</v>
      </c>
      <c r="G199" s="48">
        <f>G200+G204</f>
        <v>165000</v>
      </c>
      <c r="H199" s="48">
        <f>H200+H204</f>
        <v>165000</v>
      </c>
    </row>
    <row r="200" spans="1:10" ht="12.75" customHeight="1" x14ac:dyDescent="0.2">
      <c r="A200" s="6"/>
      <c r="B200" s="4">
        <v>31</v>
      </c>
      <c r="C200" s="4" t="s">
        <v>27</v>
      </c>
      <c r="D200" s="48">
        <f>D201+D203</f>
        <v>181000</v>
      </c>
      <c r="E200" s="48">
        <f>E201+E203</f>
        <v>181000</v>
      </c>
      <c r="F200" s="48">
        <f>F201+F203</f>
        <v>205040</v>
      </c>
      <c r="G200" s="48">
        <v>150000</v>
      </c>
      <c r="H200" s="48">
        <f>G200</f>
        <v>150000</v>
      </c>
    </row>
    <row r="201" spans="1:10" ht="12.75" customHeight="1" x14ac:dyDescent="0.2">
      <c r="A201" s="6"/>
      <c r="B201" s="41">
        <v>311</v>
      </c>
      <c r="C201" s="32" t="s">
        <v>14</v>
      </c>
      <c r="D201" s="57">
        <v>155000</v>
      </c>
      <c r="E201" s="57">
        <v>155000</v>
      </c>
      <c r="F201" s="57">
        <v>176000</v>
      </c>
      <c r="G201" s="48"/>
      <c r="H201" s="48"/>
    </row>
    <row r="202" spans="1:10" ht="12.75" customHeight="1" x14ac:dyDescent="0.2">
      <c r="A202" s="6"/>
      <c r="B202" s="41">
        <v>312</v>
      </c>
      <c r="C202" s="32" t="s">
        <v>116</v>
      </c>
      <c r="D202" s="57">
        <v>18500</v>
      </c>
      <c r="E202" s="57">
        <v>18500</v>
      </c>
      <c r="F202" s="57">
        <v>13800</v>
      </c>
      <c r="G202" s="48"/>
      <c r="H202" s="48"/>
    </row>
    <row r="203" spans="1:10" ht="12.75" customHeight="1" x14ac:dyDescent="0.2">
      <c r="A203" s="6"/>
      <c r="B203" s="41">
        <v>313</v>
      </c>
      <c r="C203" s="32" t="s">
        <v>28</v>
      </c>
      <c r="D203" s="57">
        <v>26000</v>
      </c>
      <c r="E203" s="57">
        <v>26000</v>
      </c>
      <c r="F203" s="57">
        <v>29040</v>
      </c>
      <c r="G203" s="48"/>
      <c r="H203" s="48"/>
    </row>
    <row r="204" spans="1:10" ht="12.75" customHeight="1" x14ac:dyDescent="0.2">
      <c r="A204" s="6"/>
      <c r="B204" s="42">
        <v>32</v>
      </c>
      <c r="C204" s="43" t="s">
        <v>16</v>
      </c>
      <c r="D204" s="48">
        <f>D205</f>
        <v>18000</v>
      </c>
      <c r="E204" s="48">
        <f>E205</f>
        <v>18000</v>
      </c>
      <c r="F204" s="48">
        <f>F205</f>
        <v>22000</v>
      </c>
      <c r="G204" s="48">
        <v>15000</v>
      </c>
      <c r="H204" s="48">
        <f>G204</f>
        <v>15000</v>
      </c>
    </row>
    <row r="205" spans="1:10" ht="12.75" customHeight="1" x14ac:dyDescent="0.2">
      <c r="A205" s="6"/>
      <c r="B205" s="41">
        <v>321</v>
      </c>
      <c r="C205" s="32" t="s">
        <v>29</v>
      </c>
      <c r="D205" s="57">
        <v>18000</v>
      </c>
      <c r="E205" s="57">
        <v>18000</v>
      </c>
      <c r="F205" s="57">
        <v>22000</v>
      </c>
      <c r="G205" s="48"/>
      <c r="H205" s="48"/>
    </row>
    <row r="206" spans="1:10" ht="12.75" hidden="1" customHeight="1" x14ac:dyDescent="0.2">
      <c r="A206" s="6"/>
      <c r="B206" s="37"/>
      <c r="C206" s="49"/>
      <c r="D206" s="57"/>
      <c r="E206" s="57"/>
      <c r="F206" s="57"/>
      <c r="G206" s="48"/>
      <c r="H206" s="48"/>
    </row>
    <row r="207" spans="1:10" ht="12.75" hidden="1" customHeight="1" x14ac:dyDescent="0.2">
      <c r="A207" s="6">
        <v>58300</v>
      </c>
      <c r="B207" s="94" t="s">
        <v>126</v>
      </c>
      <c r="C207" s="95"/>
      <c r="D207" s="57"/>
      <c r="E207" s="57"/>
      <c r="F207" s="57"/>
      <c r="G207" s="48"/>
      <c r="H207" s="48"/>
    </row>
    <row r="208" spans="1:10" ht="12.75" hidden="1" customHeight="1" x14ac:dyDescent="0.2">
      <c r="A208" s="6" t="s">
        <v>97</v>
      </c>
      <c r="B208" s="94" t="s">
        <v>117</v>
      </c>
      <c r="C208" s="95"/>
      <c r="D208" s="57"/>
      <c r="E208" s="57"/>
      <c r="F208" s="57"/>
      <c r="G208" s="48"/>
      <c r="H208" s="48"/>
    </row>
    <row r="209" spans="1:8" ht="12.75" hidden="1" customHeight="1" x14ac:dyDescent="0.2">
      <c r="A209" s="6"/>
      <c r="B209" s="42">
        <v>3</v>
      </c>
      <c r="C209" s="2" t="s">
        <v>15</v>
      </c>
      <c r="D209" s="48">
        <f>D210+D238</f>
        <v>0</v>
      </c>
      <c r="E209" s="48">
        <f>E210+E238</f>
        <v>0</v>
      </c>
      <c r="F209" s="48">
        <f>F210+F238</f>
        <v>0</v>
      </c>
      <c r="G209" s="48"/>
      <c r="H209" s="48"/>
    </row>
    <row r="210" spans="1:8" ht="12.75" hidden="1" customHeight="1" x14ac:dyDescent="0.2">
      <c r="A210" s="6"/>
      <c r="B210" s="42">
        <v>32</v>
      </c>
      <c r="C210" s="43" t="s">
        <v>16</v>
      </c>
      <c r="D210" s="48">
        <f>D211+D237</f>
        <v>0</v>
      </c>
      <c r="E210" s="48">
        <f>E211+E237</f>
        <v>0</v>
      </c>
      <c r="F210" s="48">
        <f>F211+F237</f>
        <v>0</v>
      </c>
      <c r="G210" s="48"/>
      <c r="H210" s="48">
        <f>G210</f>
        <v>0</v>
      </c>
    </row>
    <row r="211" spans="1:8" ht="12.75" hidden="1" customHeight="1" x14ac:dyDescent="0.2">
      <c r="A211" s="6"/>
      <c r="B211" s="37">
        <v>323</v>
      </c>
      <c r="C211" s="49" t="s">
        <v>35</v>
      </c>
      <c r="D211" s="57">
        <v>0</v>
      </c>
      <c r="E211" s="57">
        <v>0</v>
      </c>
      <c r="F211" s="57">
        <v>0</v>
      </c>
      <c r="G211" s="48"/>
      <c r="H211" s="48"/>
    </row>
    <row r="212" spans="1:8" ht="12.75" customHeight="1" x14ac:dyDescent="0.2">
      <c r="A212" s="6"/>
      <c r="B212" s="37"/>
      <c r="C212" s="49"/>
      <c r="D212" s="57"/>
      <c r="E212" s="57"/>
      <c r="F212" s="57"/>
      <c r="G212" s="48"/>
      <c r="H212" s="48"/>
    </row>
    <row r="213" spans="1:8" ht="12.75" customHeight="1" x14ac:dyDescent="0.2">
      <c r="A213" s="6">
        <v>58300</v>
      </c>
      <c r="B213" s="94" t="s">
        <v>126</v>
      </c>
      <c r="C213" s="95"/>
      <c r="D213" s="57"/>
      <c r="E213" s="57"/>
      <c r="F213" s="57"/>
      <c r="G213" s="48"/>
      <c r="H213" s="48"/>
    </row>
    <row r="214" spans="1:8" ht="12.75" customHeight="1" x14ac:dyDescent="0.2">
      <c r="A214" s="6" t="s">
        <v>128</v>
      </c>
      <c r="B214" s="94" t="s">
        <v>129</v>
      </c>
      <c r="C214" s="95"/>
      <c r="D214" s="57"/>
      <c r="E214" s="57"/>
      <c r="F214" s="57"/>
      <c r="G214" s="48"/>
      <c r="H214" s="48"/>
    </row>
    <row r="215" spans="1:8" ht="12.75" customHeight="1" x14ac:dyDescent="0.2">
      <c r="A215" s="6"/>
      <c r="B215" s="42">
        <v>3</v>
      </c>
      <c r="C215" s="2" t="s">
        <v>15</v>
      </c>
      <c r="D215" s="48">
        <f t="shared" ref="D215:F216" si="1">D216</f>
        <v>0</v>
      </c>
      <c r="E215" s="48">
        <f t="shared" si="1"/>
        <v>2985</v>
      </c>
      <c r="F215" s="48">
        <f t="shared" si="1"/>
        <v>2985</v>
      </c>
      <c r="G215" s="48"/>
      <c r="H215" s="48"/>
    </row>
    <row r="216" spans="1:8" ht="12.75" customHeight="1" x14ac:dyDescent="0.2">
      <c r="A216" s="6"/>
      <c r="B216" s="42">
        <v>32</v>
      </c>
      <c r="C216" s="43" t="s">
        <v>16</v>
      </c>
      <c r="D216" s="48">
        <f t="shared" si="1"/>
        <v>0</v>
      </c>
      <c r="E216" s="48">
        <f t="shared" si="1"/>
        <v>2985</v>
      </c>
      <c r="F216" s="48">
        <f t="shared" si="1"/>
        <v>2985</v>
      </c>
      <c r="G216" s="48"/>
      <c r="H216" s="48"/>
    </row>
    <row r="217" spans="1:8" ht="12.75" customHeight="1" x14ac:dyDescent="0.2">
      <c r="A217" s="6"/>
      <c r="B217" s="37">
        <v>323</v>
      </c>
      <c r="C217" s="49" t="s">
        <v>35</v>
      </c>
      <c r="D217" s="57">
        <v>0</v>
      </c>
      <c r="E217" s="57">
        <v>2985</v>
      </c>
      <c r="F217" s="57">
        <v>2985</v>
      </c>
      <c r="G217" s="48"/>
      <c r="H217" s="48"/>
    </row>
    <row r="218" spans="1:8" ht="12.75" hidden="1" customHeight="1" x14ac:dyDescent="0.2">
      <c r="A218" s="6"/>
      <c r="B218" s="37"/>
      <c r="C218" s="49"/>
      <c r="D218" s="57"/>
      <c r="E218" s="57"/>
      <c r="F218" s="57"/>
      <c r="G218" s="48"/>
      <c r="H218" s="48"/>
    </row>
    <row r="219" spans="1:8" ht="12.75" hidden="1" customHeight="1" x14ac:dyDescent="0.2">
      <c r="A219" s="6">
        <v>58300</v>
      </c>
      <c r="B219" s="94" t="s">
        <v>126</v>
      </c>
      <c r="C219" s="95"/>
      <c r="D219" s="57"/>
      <c r="E219" s="57"/>
      <c r="F219" s="57"/>
      <c r="G219" s="48"/>
      <c r="H219" s="48"/>
    </row>
    <row r="220" spans="1:8" ht="12.75" hidden="1" customHeight="1" x14ac:dyDescent="0.2">
      <c r="A220" s="6" t="s">
        <v>135</v>
      </c>
      <c r="B220" s="94" t="s">
        <v>136</v>
      </c>
      <c r="C220" s="95"/>
      <c r="D220" s="57"/>
      <c r="E220" s="57"/>
      <c r="F220" s="57"/>
      <c r="G220" s="48"/>
      <c r="H220" s="48"/>
    </row>
    <row r="221" spans="1:8" ht="12.75" hidden="1" customHeight="1" x14ac:dyDescent="0.2">
      <c r="A221" s="6"/>
      <c r="B221" s="42">
        <v>3</v>
      </c>
      <c r="C221" s="2" t="s">
        <v>15</v>
      </c>
      <c r="D221" s="48">
        <f t="shared" ref="D221:F222" si="2">D222</f>
        <v>0</v>
      </c>
      <c r="E221" s="48">
        <f t="shared" si="2"/>
        <v>0</v>
      </c>
      <c r="F221" s="48">
        <f t="shared" si="2"/>
        <v>0</v>
      </c>
      <c r="G221" s="48"/>
      <c r="H221" s="48"/>
    </row>
    <row r="222" spans="1:8" ht="12.75" hidden="1" customHeight="1" x14ac:dyDescent="0.2">
      <c r="A222" s="6"/>
      <c r="B222" s="42">
        <v>32</v>
      </c>
      <c r="C222" s="43" t="s">
        <v>16</v>
      </c>
      <c r="D222" s="48">
        <f t="shared" si="2"/>
        <v>0</v>
      </c>
      <c r="E222" s="48">
        <f t="shared" si="2"/>
        <v>0</v>
      </c>
      <c r="F222" s="48">
        <f t="shared" si="2"/>
        <v>0</v>
      </c>
      <c r="G222" s="48"/>
      <c r="H222" s="48"/>
    </row>
    <row r="223" spans="1:8" ht="12.75" hidden="1" customHeight="1" x14ac:dyDescent="0.2">
      <c r="A223" s="6"/>
      <c r="B223" s="37">
        <v>323</v>
      </c>
      <c r="C223" s="49" t="s">
        <v>35</v>
      </c>
      <c r="D223" s="57">
        <v>0</v>
      </c>
      <c r="E223" s="57">
        <v>0</v>
      </c>
      <c r="F223" s="57">
        <v>0</v>
      </c>
      <c r="G223" s="48"/>
      <c r="H223" s="48"/>
    </row>
    <row r="224" spans="1:8" ht="12.75" hidden="1" customHeight="1" x14ac:dyDescent="0.2">
      <c r="A224" s="6"/>
      <c r="B224" s="37"/>
      <c r="C224" s="49"/>
      <c r="D224" s="57"/>
      <c r="E224" s="57"/>
      <c r="F224" s="57"/>
      <c r="G224" s="48"/>
      <c r="H224" s="48"/>
    </row>
    <row r="225" spans="1:8" ht="12.75" hidden="1" customHeight="1" x14ac:dyDescent="0.2">
      <c r="A225" s="6">
        <v>48006</v>
      </c>
      <c r="B225" s="94" t="s">
        <v>137</v>
      </c>
      <c r="C225" s="95"/>
      <c r="D225" s="57"/>
      <c r="E225" s="57"/>
      <c r="F225" s="57"/>
      <c r="G225" s="48"/>
      <c r="H225" s="48"/>
    </row>
    <row r="226" spans="1:8" ht="12.75" hidden="1" customHeight="1" x14ac:dyDescent="0.2">
      <c r="A226" s="6" t="s">
        <v>128</v>
      </c>
      <c r="B226" s="94" t="s">
        <v>129</v>
      </c>
      <c r="C226" s="95"/>
      <c r="D226" s="57"/>
      <c r="E226" s="57"/>
      <c r="F226" s="57"/>
      <c r="G226" s="48"/>
      <c r="H226" s="48"/>
    </row>
    <row r="227" spans="1:8" ht="12.75" hidden="1" customHeight="1" x14ac:dyDescent="0.2">
      <c r="A227" s="6"/>
      <c r="B227" s="42">
        <v>4</v>
      </c>
      <c r="C227" s="43" t="s">
        <v>21</v>
      </c>
      <c r="D227" s="48">
        <f t="shared" ref="D227:F228" si="3">D228</f>
        <v>0</v>
      </c>
      <c r="E227" s="48">
        <f t="shared" si="3"/>
        <v>0</v>
      </c>
      <c r="F227" s="48">
        <f t="shared" si="3"/>
        <v>0</v>
      </c>
      <c r="G227" s="48"/>
      <c r="H227" s="48"/>
    </row>
    <row r="228" spans="1:8" ht="12.75" hidden="1" customHeight="1" x14ac:dyDescent="0.2">
      <c r="A228" s="6"/>
      <c r="B228" s="42">
        <v>42</v>
      </c>
      <c r="C228" s="54" t="s">
        <v>39</v>
      </c>
      <c r="D228" s="48">
        <f t="shared" si="3"/>
        <v>0</v>
      </c>
      <c r="E228" s="48">
        <f t="shared" si="3"/>
        <v>0</v>
      </c>
      <c r="F228" s="48">
        <f t="shared" si="3"/>
        <v>0</v>
      </c>
      <c r="G228" s="48"/>
      <c r="H228" s="48"/>
    </row>
    <row r="229" spans="1:8" ht="12.75" hidden="1" customHeight="1" x14ac:dyDescent="0.2">
      <c r="A229" s="6"/>
      <c r="B229" s="41">
        <v>422</v>
      </c>
      <c r="C229" s="32" t="s">
        <v>40</v>
      </c>
      <c r="D229" s="57">
        <v>0</v>
      </c>
      <c r="E229" s="57">
        <v>0</v>
      </c>
      <c r="F229" s="57">
        <v>0</v>
      </c>
      <c r="G229" s="48"/>
      <c r="H229" s="48"/>
    </row>
    <row r="230" spans="1:8" ht="12.75" hidden="1" customHeight="1" x14ac:dyDescent="0.2">
      <c r="A230" s="6"/>
      <c r="B230" s="37"/>
      <c r="C230" s="49"/>
      <c r="D230" s="57"/>
      <c r="E230" s="57"/>
      <c r="F230" s="57"/>
      <c r="G230" s="48"/>
      <c r="H230" s="48"/>
    </row>
    <row r="231" spans="1:8" ht="12.75" hidden="1" customHeight="1" x14ac:dyDescent="0.2">
      <c r="A231" s="6">
        <v>58300</v>
      </c>
      <c r="B231" s="94" t="s">
        <v>126</v>
      </c>
      <c r="C231" s="95"/>
      <c r="D231" s="57"/>
      <c r="E231" s="57"/>
      <c r="F231" s="57"/>
      <c r="G231" s="48"/>
      <c r="H231" s="48"/>
    </row>
    <row r="232" spans="1:8" ht="12.75" hidden="1" customHeight="1" x14ac:dyDescent="0.2">
      <c r="A232" s="6" t="s">
        <v>128</v>
      </c>
      <c r="B232" s="94" t="s">
        <v>129</v>
      </c>
      <c r="C232" s="95"/>
      <c r="D232" s="57"/>
      <c r="E232" s="57"/>
      <c r="F232" s="57"/>
      <c r="G232" s="48"/>
      <c r="H232" s="48"/>
    </row>
    <row r="233" spans="1:8" ht="12.75" hidden="1" customHeight="1" x14ac:dyDescent="0.2">
      <c r="A233" s="6"/>
      <c r="B233" s="42">
        <v>4</v>
      </c>
      <c r="C233" s="43" t="s">
        <v>21</v>
      </c>
      <c r="D233" s="48">
        <f t="shared" ref="D233:F234" si="4">D234</f>
        <v>0</v>
      </c>
      <c r="E233" s="48">
        <f t="shared" si="4"/>
        <v>0</v>
      </c>
      <c r="F233" s="48">
        <f t="shared" si="4"/>
        <v>0</v>
      </c>
      <c r="G233" s="48"/>
      <c r="H233" s="48"/>
    </row>
    <row r="234" spans="1:8" ht="12.75" hidden="1" customHeight="1" x14ac:dyDescent="0.2">
      <c r="A234" s="6"/>
      <c r="B234" s="42">
        <v>42</v>
      </c>
      <c r="C234" s="54" t="s">
        <v>39</v>
      </c>
      <c r="D234" s="48">
        <f t="shared" si="4"/>
        <v>0</v>
      </c>
      <c r="E234" s="48">
        <f t="shared" si="4"/>
        <v>0</v>
      </c>
      <c r="F234" s="48">
        <f t="shared" si="4"/>
        <v>0</v>
      </c>
      <c r="G234" s="48"/>
      <c r="H234" s="48"/>
    </row>
    <row r="235" spans="1:8" ht="12.75" hidden="1" customHeight="1" x14ac:dyDescent="0.2">
      <c r="A235" s="6"/>
      <c r="B235" s="41">
        <v>422</v>
      </c>
      <c r="C235" s="32" t="s">
        <v>40</v>
      </c>
      <c r="D235" s="57">
        <v>0</v>
      </c>
      <c r="E235" s="57">
        <v>0</v>
      </c>
      <c r="F235" s="57">
        <v>0</v>
      </c>
      <c r="G235" s="48"/>
      <c r="H235" s="48"/>
    </row>
    <row r="236" spans="1:8" ht="12.75" customHeight="1" x14ac:dyDescent="0.2">
      <c r="A236" s="6"/>
      <c r="B236" s="37"/>
      <c r="C236" s="49"/>
      <c r="D236" s="57"/>
      <c r="E236" s="57"/>
      <c r="F236" s="57"/>
      <c r="G236" s="48"/>
      <c r="H236" s="48"/>
    </row>
    <row r="237" spans="1:8" ht="12.75" customHeight="1" x14ac:dyDescent="0.2">
      <c r="A237" s="4">
        <v>32300</v>
      </c>
      <c r="B237" s="94" t="s">
        <v>66</v>
      </c>
      <c r="C237" s="95"/>
      <c r="D237" s="57"/>
      <c r="E237" s="57"/>
      <c r="F237" s="57"/>
      <c r="G237" s="48"/>
      <c r="H237" s="48"/>
    </row>
    <row r="238" spans="1:8" ht="12.75" customHeight="1" x14ac:dyDescent="0.2">
      <c r="A238" s="6" t="s">
        <v>99</v>
      </c>
      <c r="B238" s="94" t="s">
        <v>118</v>
      </c>
      <c r="C238" s="95"/>
      <c r="D238" s="57"/>
      <c r="E238" s="57"/>
      <c r="F238" s="57"/>
      <c r="G238" s="48"/>
      <c r="H238" s="48"/>
    </row>
    <row r="239" spans="1:8" ht="12.75" customHeight="1" x14ac:dyDescent="0.2">
      <c r="A239" s="6"/>
      <c r="B239" s="42">
        <v>3</v>
      </c>
      <c r="C239" s="2" t="s">
        <v>15</v>
      </c>
      <c r="D239" s="48">
        <f>D240</f>
        <v>50000</v>
      </c>
      <c r="E239" s="48">
        <f>E240+E245</f>
        <v>71318.429999999993</v>
      </c>
      <c r="F239" s="48">
        <f>F240+F245</f>
        <v>71318.429999999993</v>
      </c>
      <c r="G239" s="48">
        <f>G240</f>
        <v>50000</v>
      </c>
      <c r="H239" s="48">
        <f>H240</f>
        <v>50000</v>
      </c>
    </row>
    <row r="240" spans="1:8" ht="12.75" customHeight="1" x14ac:dyDescent="0.2">
      <c r="A240" s="6"/>
      <c r="B240" s="42">
        <v>32</v>
      </c>
      <c r="C240" s="2" t="s">
        <v>41</v>
      </c>
      <c r="D240" s="48">
        <f>SUM(D241:D244)</f>
        <v>50000</v>
      </c>
      <c r="E240" s="48">
        <f>SUM(E241:E244)</f>
        <v>69318.429999999993</v>
      </c>
      <c r="F240" s="48">
        <f>SUM(F241:F244)</f>
        <v>69318.429999999993</v>
      </c>
      <c r="G240" s="48">
        <v>50000</v>
      </c>
      <c r="H240" s="48">
        <f>G240</f>
        <v>50000</v>
      </c>
    </row>
    <row r="241" spans="1:8" ht="12.75" customHeight="1" x14ac:dyDescent="0.2">
      <c r="A241" s="6"/>
      <c r="B241" s="41">
        <v>321</v>
      </c>
      <c r="C241" s="32" t="s">
        <v>34</v>
      </c>
      <c r="D241" s="57">
        <v>13210</v>
      </c>
      <c r="E241" s="57">
        <v>5000</v>
      </c>
      <c r="F241" s="57">
        <v>5000</v>
      </c>
      <c r="G241" s="48"/>
      <c r="H241" s="48"/>
    </row>
    <row r="242" spans="1:8" ht="12.75" customHeight="1" x14ac:dyDescent="0.2">
      <c r="A242" s="6"/>
      <c r="B242" s="41">
        <v>322</v>
      </c>
      <c r="C242" s="46" t="s">
        <v>18</v>
      </c>
      <c r="D242" s="57">
        <v>20500</v>
      </c>
      <c r="E242" s="57">
        <v>35818.43</v>
      </c>
      <c r="F242" s="57">
        <v>35818.43</v>
      </c>
      <c r="G242" s="48"/>
      <c r="H242" s="48"/>
    </row>
    <row r="243" spans="1:8" ht="12.75" customHeight="1" x14ac:dyDescent="0.2">
      <c r="A243" s="6"/>
      <c r="B243" s="41">
        <v>323</v>
      </c>
      <c r="C243" s="46" t="s">
        <v>35</v>
      </c>
      <c r="D243" s="57">
        <v>14790</v>
      </c>
      <c r="E243" s="57">
        <v>28000</v>
      </c>
      <c r="F243" s="57">
        <v>28000</v>
      </c>
      <c r="G243" s="48"/>
      <c r="H243" s="48"/>
    </row>
    <row r="244" spans="1:8" ht="12.75" customHeight="1" x14ac:dyDescent="0.2">
      <c r="A244" s="6"/>
      <c r="B244" s="27">
        <v>329</v>
      </c>
      <c r="C244" s="28" t="s">
        <v>13</v>
      </c>
      <c r="D244" s="57">
        <v>1500</v>
      </c>
      <c r="E244" s="57">
        <v>500</v>
      </c>
      <c r="F244" s="57">
        <v>500</v>
      </c>
      <c r="G244" s="48"/>
      <c r="H244" s="48"/>
    </row>
    <row r="245" spans="1:8" ht="12.75" customHeight="1" x14ac:dyDescent="0.2">
      <c r="A245" s="6"/>
      <c r="B245" s="42">
        <v>34</v>
      </c>
      <c r="C245" s="2" t="s">
        <v>38</v>
      </c>
      <c r="D245" s="57"/>
      <c r="E245" s="48">
        <f>E246</f>
        <v>2000</v>
      </c>
      <c r="F245" s="48">
        <f>F246</f>
        <v>2000</v>
      </c>
      <c r="G245" s="48"/>
      <c r="H245" s="48"/>
    </row>
    <row r="246" spans="1:8" ht="12.75" customHeight="1" x14ac:dyDescent="0.2">
      <c r="A246" s="6"/>
      <c r="B246" s="41">
        <v>343</v>
      </c>
      <c r="C246" s="46" t="s">
        <v>36</v>
      </c>
      <c r="D246" s="57"/>
      <c r="E246" s="57">
        <v>2000</v>
      </c>
      <c r="F246" s="57">
        <v>2000</v>
      </c>
      <c r="G246" s="48"/>
      <c r="H246" s="48"/>
    </row>
    <row r="247" spans="1:8" ht="12.75" customHeight="1" x14ac:dyDescent="0.2">
      <c r="A247" s="6"/>
      <c r="B247" s="27"/>
      <c r="C247" s="28"/>
      <c r="D247" s="57"/>
      <c r="E247" s="57"/>
      <c r="F247" s="57"/>
      <c r="G247" s="48"/>
      <c r="H247" s="48"/>
    </row>
    <row r="248" spans="1:8" ht="12.75" customHeight="1" x14ac:dyDescent="0.2">
      <c r="A248" s="8" t="s">
        <v>104</v>
      </c>
      <c r="B248" s="92" t="s">
        <v>147</v>
      </c>
      <c r="C248" s="93"/>
      <c r="D248" s="57"/>
      <c r="E248" s="57"/>
      <c r="F248" s="57"/>
      <c r="G248" s="48"/>
      <c r="H248" s="48"/>
    </row>
    <row r="249" spans="1:8" ht="12.75" customHeight="1" x14ac:dyDescent="0.2">
      <c r="A249" s="6" t="s">
        <v>144</v>
      </c>
      <c r="B249" s="94" t="s">
        <v>145</v>
      </c>
      <c r="C249" s="95"/>
      <c r="D249" s="57"/>
      <c r="E249" s="57"/>
      <c r="F249" s="57"/>
      <c r="G249" s="48"/>
      <c r="H249" s="48"/>
    </row>
    <row r="250" spans="1:8" ht="12.75" customHeight="1" x14ac:dyDescent="0.2">
      <c r="A250" s="6"/>
      <c r="B250" s="42">
        <v>3</v>
      </c>
      <c r="C250" s="2" t="s">
        <v>15</v>
      </c>
      <c r="D250" s="48">
        <f t="shared" ref="D250:F250" si="5">D252</f>
        <v>7000</v>
      </c>
      <c r="E250" s="48">
        <f t="shared" si="5"/>
        <v>37000</v>
      </c>
      <c r="F250" s="48">
        <f t="shared" si="5"/>
        <v>37000</v>
      </c>
      <c r="G250" s="48">
        <f>G251</f>
        <v>60000</v>
      </c>
      <c r="H250" s="48">
        <f>H251</f>
        <v>60000</v>
      </c>
    </row>
    <row r="251" spans="1:8" ht="12.75" customHeight="1" x14ac:dyDescent="0.2">
      <c r="A251" s="6"/>
      <c r="B251" s="42">
        <v>32</v>
      </c>
      <c r="C251" s="2" t="s">
        <v>41</v>
      </c>
      <c r="D251" s="48"/>
      <c r="E251" s="48"/>
      <c r="F251" s="48"/>
      <c r="G251" s="48">
        <v>60000</v>
      </c>
      <c r="H251" s="48">
        <v>60000</v>
      </c>
    </row>
    <row r="252" spans="1:8" ht="12.75" customHeight="1" x14ac:dyDescent="0.2">
      <c r="A252" s="6"/>
      <c r="B252" s="11">
        <v>37</v>
      </c>
      <c r="C252" s="2" t="s">
        <v>98</v>
      </c>
      <c r="D252" s="48">
        <f>D253</f>
        <v>7000</v>
      </c>
      <c r="E252" s="48">
        <f>E253</f>
        <v>37000</v>
      </c>
      <c r="F252" s="48">
        <f>F253</f>
        <v>37000</v>
      </c>
      <c r="G252" s="48">
        <v>0</v>
      </c>
      <c r="H252" s="48">
        <f>G252</f>
        <v>0</v>
      </c>
    </row>
    <row r="253" spans="1:8" ht="12.75" customHeight="1" x14ac:dyDescent="0.2">
      <c r="A253" s="6"/>
      <c r="B253" s="27">
        <v>372</v>
      </c>
      <c r="C253" s="46" t="s">
        <v>37</v>
      </c>
      <c r="D253" s="57">
        <v>7000</v>
      </c>
      <c r="E253" s="57">
        <v>37000</v>
      </c>
      <c r="F253" s="57">
        <v>37000</v>
      </c>
      <c r="G253" s="48"/>
      <c r="H253" s="48"/>
    </row>
    <row r="254" spans="1:8" ht="12.75" customHeight="1" x14ac:dyDescent="0.2">
      <c r="A254" s="6"/>
      <c r="B254" s="42">
        <v>4</v>
      </c>
      <c r="C254" s="43" t="s">
        <v>21</v>
      </c>
      <c r="D254" s="48">
        <f t="shared" ref="D254:F254" si="6">D255</f>
        <v>53000</v>
      </c>
      <c r="E254" s="48">
        <f t="shared" si="6"/>
        <v>47000</v>
      </c>
      <c r="F254" s="48">
        <f t="shared" si="6"/>
        <v>47000</v>
      </c>
      <c r="G254" s="48">
        <f>G255</f>
        <v>0</v>
      </c>
      <c r="H254" s="48">
        <f>H255</f>
        <v>0</v>
      </c>
    </row>
    <row r="255" spans="1:8" ht="12.75" customHeight="1" x14ac:dyDescent="0.2">
      <c r="A255" s="6"/>
      <c r="B255" s="42">
        <v>42</v>
      </c>
      <c r="C255" s="54" t="s">
        <v>39</v>
      </c>
      <c r="D255" s="48">
        <f>D256+D257</f>
        <v>53000</v>
      </c>
      <c r="E255" s="48">
        <f>E256+E257</f>
        <v>47000</v>
      </c>
      <c r="F255" s="48">
        <f>F256+F257</f>
        <v>47000</v>
      </c>
      <c r="G255" s="48">
        <v>0</v>
      </c>
      <c r="H255" s="48">
        <f>G255</f>
        <v>0</v>
      </c>
    </row>
    <row r="256" spans="1:8" ht="12.75" customHeight="1" x14ac:dyDescent="0.2">
      <c r="A256" s="6"/>
      <c r="B256" s="41">
        <v>424</v>
      </c>
      <c r="C256" s="32" t="s">
        <v>163</v>
      </c>
      <c r="D256" s="57">
        <v>53000</v>
      </c>
      <c r="E256" s="57">
        <v>47000</v>
      </c>
      <c r="F256" s="57">
        <v>47000</v>
      </c>
      <c r="G256" s="48">
        <v>0</v>
      </c>
      <c r="H256" s="48"/>
    </row>
    <row r="257" spans="1:8" ht="12.75" customHeight="1" x14ac:dyDescent="0.2">
      <c r="A257" s="6"/>
      <c r="B257" s="37"/>
      <c r="C257" s="49"/>
      <c r="D257" s="57"/>
      <c r="E257" s="57"/>
      <c r="F257" s="57"/>
      <c r="G257" s="48"/>
      <c r="H257" s="48"/>
    </row>
    <row r="258" spans="1:8" ht="12.75" customHeight="1" x14ac:dyDescent="0.2">
      <c r="A258" s="6"/>
      <c r="B258" s="37"/>
      <c r="C258" s="14" t="s">
        <v>60</v>
      </c>
      <c r="D258" s="57"/>
      <c r="E258" s="57"/>
      <c r="F258" s="57"/>
      <c r="G258" s="48"/>
      <c r="H258" s="48"/>
    </row>
    <row r="259" spans="1:8" ht="12.75" customHeight="1" x14ac:dyDescent="0.2">
      <c r="A259" s="4">
        <v>47300</v>
      </c>
      <c r="B259" s="94" t="s">
        <v>105</v>
      </c>
      <c r="C259" s="95"/>
      <c r="D259" s="57"/>
      <c r="E259" s="57"/>
      <c r="F259" s="57"/>
      <c r="G259" s="48"/>
      <c r="H259" s="48"/>
    </row>
    <row r="260" spans="1:8" ht="12.75" customHeight="1" x14ac:dyDescent="0.2">
      <c r="A260" s="6" t="s">
        <v>52</v>
      </c>
      <c r="B260" s="94" t="s">
        <v>119</v>
      </c>
      <c r="C260" s="95"/>
      <c r="D260" s="48"/>
      <c r="E260" s="48"/>
      <c r="F260" s="48"/>
      <c r="G260" s="48"/>
      <c r="H260" s="48"/>
    </row>
    <row r="261" spans="1:8" ht="12.75" customHeight="1" x14ac:dyDescent="0.2">
      <c r="A261" s="6"/>
      <c r="B261" s="42">
        <v>3</v>
      </c>
      <c r="C261" s="2" t="s">
        <v>15</v>
      </c>
      <c r="D261" s="48">
        <f t="shared" ref="D261:H261" si="7">D262</f>
        <v>158000</v>
      </c>
      <c r="E261" s="48">
        <f t="shared" si="7"/>
        <v>60000</v>
      </c>
      <c r="F261" s="48">
        <f t="shared" si="7"/>
        <v>60000</v>
      </c>
      <c r="G261" s="48">
        <f t="shared" si="7"/>
        <v>158000</v>
      </c>
      <c r="H261" s="48">
        <f t="shared" si="7"/>
        <v>158000</v>
      </c>
    </row>
    <row r="262" spans="1:8" ht="12.75" customHeight="1" x14ac:dyDescent="0.2">
      <c r="A262" s="6"/>
      <c r="B262" s="42">
        <v>32</v>
      </c>
      <c r="C262" s="2" t="s">
        <v>41</v>
      </c>
      <c r="D262" s="48">
        <f>D263+D264</f>
        <v>158000</v>
      </c>
      <c r="E262" s="48">
        <f>E263+E264</f>
        <v>60000</v>
      </c>
      <c r="F262" s="48">
        <f>F263+F264</f>
        <v>60000</v>
      </c>
      <c r="G262" s="48">
        <v>158000</v>
      </c>
      <c r="H262" s="48">
        <f>G262</f>
        <v>158000</v>
      </c>
    </row>
    <row r="263" spans="1:8" ht="12.75" customHeight="1" x14ac:dyDescent="0.2">
      <c r="A263" s="6"/>
      <c r="B263" s="41">
        <v>322</v>
      </c>
      <c r="C263" s="46" t="s">
        <v>18</v>
      </c>
      <c r="D263" s="57">
        <v>151500</v>
      </c>
      <c r="E263" s="57">
        <v>51000</v>
      </c>
      <c r="F263" s="57">
        <v>52000</v>
      </c>
      <c r="G263" s="48"/>
      <c r="H263" s="48"/>
    </row>
    <row r="264" spans="1:8" ht="12.75" customHeight="1" x14ac:dyDescent="0.2">
      <c r="A264" s="6"/>
      <c r="B264" s="41">
        <v>323</v>
      </c>
      <c r="C264" s="46" t="s">
        <v>35</v>
      </c>
      <c r="D264" s="57">
        <v>6500</v>
      </c>
      <c r="E264" s="57">
        <v>9000</v>
      </c>
      <c r="F264" s="57">
        <v>8000</v>
      </c>
      <c r="G264" s="48"/>
      <c r="H264" s="48"/>
    </row>
    <row r="265" spans="1:8" ht="12.75" customHeight="1" x14ac:dyDescent="0.2">
      <c r="A265" s="6"/>
      <c r="B265" s="37"/>
      <c r="C265" s="49"/>
      <c r="D265" s="57"/>
      <c r="E265" s="57"/>
      <c r="F265" s="57"/>
      <c r="G265" s="48"/>
      <c r="H265" s="48"/>
    </row>
    <row r="266" spans="1:8" ht="12.75" customHeight="1" x14ac:dyDescent="0.2">
      <c r="A266" s="6"/>
      <c r="B266" s="37"/>
      <c r="C266" s="14" t="s">
        <v>111</v>
      </c>
      <c r="D266" s="57"/>
      <c r="E266" s="57"/>
      <c r="F266" s="57"/>
      <c r="G266" s="48"/>
      <c r="H266" s="48"/>
    </row>
    <row r="267" spans="1:8" ht="12.75" customHeight="1" x14ac:dyDescent="0.2">
      <c r="A267" s="4">
        <v>63000</v>
      </c>
      <c r="B267" s="94" t="s">
        <v>130</v>
      </c>
      <c r="C267" s="95"/>
      <c r="D267" s="57"/>
      <c r="E267" s="57"/>
      <c r="F267" s="57"/>
      <c r="G267" s="48"/>
      <c r="H267" s="48"/>
    </row>
    <row r="268" spans="1:8" ht="12.75" customHeight="1" x14ac:dyDescent="0.2">
      <c r="A268" s="6" t="s">
        <v>131</v>
      </c>
      <c r="B268" s="94" t="s">
        <v>132</v>
      </c>
      <c r="C268" s="95"/>
      <c r="D268" s="57"/>
      <c r="E268" s="57"/>
      <c r="F268" s="57"/>
      <c r="G268" s="48"/>
      <c r="H268" s="48"/>
    </row>
    <row r="269" spans="1:8" ht="12.75" customHeight="1" x14ac:dyDescent="0.2">
      <c r="A269" s="6"/>
      <c r="B269" s="42">
        <v>3</v>
      </c>
      <c r="C269" s="2" t="s">
        <v>15</v>
      </c>
      <c r="D269" s="48">
        <f>D270</f>
        <v>10098</v>
      </c>
      <c r="E269" s="48">
        <f>E270</f>
        <v>1925</v>
      </c>
      <c r="F269" s="48">
        <f>F270</f>
        <v>1925</v>
      </c>
      <c r="G269" s="48">
        <f>G270</f>
        <v>10098</v>
      </c>
      <c r="H269" s="48">
        <f>G269</f>
        <v>10098</v>
      </c>
    </row>
    <row r="270" spans="1:8" ht="12.75" customHeight="1" x14ac:dyDescent="0.2">
      <c r="A270" s="6"/>
      <c r="B270" s="42">
        <v>32</v>
      </c>
      <c r="C270" s="2" t="s">
        <v>41</v>
      </c>
      <c r="D270" s="48">
        <f>D271+D272</f>
        <v>10098</v>
      </c>
      <c r="E270" s="48">
        <f>E271+E272</f>
        <v>1925</v>
      </c>
      <c r="F270" s="48">
        <f>F271+F272</f>
        <v>1925</v>
      </c>
      <c r="G270" s="48">
        <v>10098</v>
      </c>
      <c r="H270" s="48">
        <f>G270</f>
        <v>10098</v>
      </c>
    </row>
    <row r="271" spans="1:8" ht="12.75" customHeight="1" x14ac:dyDescent="0.2">
      <c r="A271" s="6"/>
      <c r="B271" s="41">
        <v>322</v>
      </c>
      <c r="C271" s="46" t="s">
        <v>18</v>
      </c>
      <c r="D271" s="57">
        <v>10098</v>
      </c>
      <c r="E271" s="57">
        <v>1925</v>
      </c>
      <c r="F271" s="57">
        <v>1925</v>
      </c>
      <c r="G271" s="48"/>
      <c r="H271" s="48"/>
    </row>
    <row r="272" spans="1:8" ht="12.75" customHeight="1" x14ac:dyDescent="0.2">
      <c r="A272" s="6"/>
      <c r="B272" s="37"/>
      <c r="C272" s="49"/>
      <c r="D272" s="57"/>
      <c r="E272" s="57"/>
      <c r="F272" s="57"/>
      <c r="G272" s="48"/>
      <c r="H272" s="48"/>
    </row>
    <row r="273" spans="1:8" ht="12.75" customHeight="1" x14ac:dyDescent="0.2">
      <c r="A273" s="6"/>
      <c r="B273" s="37"/>
      <c r="C273" s="14" t="s">
        <v>111</v>
      </c>
      <c r="D273" s="57"/>
      <c r="E273" s="57"/>
      <c r="F273" s="57"/>
      <c r="G273" s="48"/>
      <c r="H273" s="48"/>
    </row>
    <row r="274" spans="1:8" ht="12.75" customHeight="1" x14ac:dyDescent="0.2">
      <c r="A274" s="4">
        <v>58300</v>
      </c>
      <c r="B274" s="94" t="s">
        <v>125</v>
      </c>
      <c r="C274" s="95"/>
      <c r="D274" s="57"/>
      <c r="E274" s="57"/>
      <c r="F274" s="57"/>
      <c r="G274" s="48"/>
      <c r="H274" s="48"/>
    </row>
    <row r="275" spans="1:8" ht="12.75" customHeight="1" x14ac:dyDescent="0.2">
      <c r="A275" s="6" t="s">
        <v>123</v>
      </c>
      <c r="B275" s="94" t="s">
        <v>124</v>
      </c>
      <c r="C275" s="95"/>
      <c r="D275" s="48"/>
      <c r="E275" s="48"/>
      <c r="F275" s="48"/>
      <c r="G275" s="48"/>
      <c r="H275" s="48"/>
    </row>
    <row r="276" spans="1:8" ht="12.75" customHeight="1" x14ac:dyDescent="0.2">
      <c r="A276" s="6"/>
      <c r="B276" s="42">
        <v>3</v>
      </c>
      <c r="C276" s="2" t="s">
        <v>15</v>
      </c>
      <c r="D276" s="48">
        <f t="shared" ref="D276:F277" si="8">D277</f>
        <v>3006.43</v>
      </c>
      <c r="E276" s="48">
        <f t="shared" si="8"/>
        <v>7881.86</v>
      </c>
      <c r="F276" s="48">
        <f t="shared" si="8"/>
        <v>7881.86</v>
      </c>
      <c r="G276" s="48">
        <v>3006.43</v>
      </c>
      <c r="H276" s="48">
        <f>G276</f>
        <v>3006.43</v>
      </c>
    </row>
    <row r="277" spans="1:8" ht="12.75" customHeight="1" x14ac:dyDescent="0.2">
      <c r="A277" s="6"/>
      <c r="B277" s="42">
        <v>32</v>
      </c>
      <c r="C277" s="2" t="s">
        <v>41</v>
      </c>
      <c r="D277" s="48">
        <f t="shared" si="8"/>
        <v>3006.43</v>
      </c>
      <c r="E277" s="48">
        <f t="shared" si="8"/>
        <v>7881.86</v>
      </c>
      <c r="F277" s="48">
        <f t="shared" si="8"/>
        <v>7881.86</v>
      </c>
      <c r="G277" s="48">
        <v>3006.43</v>
      </c>
      <c r="H277" s="48">
        <v>3006.43</v>
      </c>
    </row>
    <row r="278" spans="1:8" ht="12.75" customHeight="1" x14ac:dyDescent="0.2">
      <c r="A278" s="6"/>
      <c r="B278" s="41">
        <v>322</v>
      </c>
      <c r="C278" s="46" t="s">
        <v>18</v>
      </c>
      <c r="D278" s="57">
        <v>3006.43</v>
      </c>
      <c r="E278" s="57">
        <v>7881.86</v>
      </c>
      <c r="F278" s="57">
        <v>7881.86</v>
      </c>
      <c r="G278" s="48"/>
      <c r="H278" s="48"/>
    </row>
    <row r="279" spans="1:8" ht="12.75" customHeight="1" x14ac:dyDescent="0.2">
      <c r="A279" s="6"/>
      <c r="B279" s="37"/>
      <c r="C279" s="49"/>
      <c r="D279" s="57"/>
      <c r="E279" s="57"/>
      <c r="F279" s="57"/>
      <c r="G279" s="48"/>
      <c r="H279" s="48"/>
    </row>
    <row r="280" spans="1:8" ht="12.75" customHeight="1" x14ac:dyDescent="0.2">
      <c r="A280" s="4">
        <v>53060</v>
      </c>
      <c r="B280" s="94" t="s">
        <v>148</v>
      </c>
      <c r="C280" s="95"/>
      <c r="D280" s="57"/>
      <c r="E280" s="57"/>
      <c r="F280" s="57"/>
      <c r="G280" s="48"/>
      <c r="H280" s="48"/>
    </row>
    <row r="281" spans="1:8" ht="12.75" customHeight="1" x14ac:dyDescent="0.2">
      <c r="A281" s="6" t="s">
        <v>149</v>
      </c>
      <c r="B281" s="94" t="s">
        <v>150</v>
      </c>
      <c r="C281" s="95"/>
      <c r="D281" s="57"/>
      <c r="E281" s="57"/>
      <c r="F281" s="57"/>
      <c r="G281" s="48"/>
      <c r="H281" s="48"/>
    </row>
    <row r="282" spans="1:8" ht="12.75" customHeight="1" x14ac:dyDescent="0.2">
      <c r="A282" s="6"/>
      <c r="B282" s="42">
        <v>3</v>
      </c>
      <c r="C282" s="2" t="s">
        <v>15</v>
      </c>
      <c r="D282" s="48">
        <f t="shared" ref="D282:F283" si="9">D283</f>
        <v>0</v>
      </c>
      <c r="E282" s="48">
        <f t="shared" si="9"/>
        <v>243</v>
      </c>
      <c r="F282" s="48">
        <f t="shared" si="9"/>
        <v>243</v>
      </c>
      <c r="G282" s="48"/>
      <c r="H282" s="48"/>
    </row>
    <row r="283" spans="1:8" ht="12.75" customHeight="1" x14ac:dyDescent="0.2">
      <c r="A283" s="6"/>
      <c r="B283" s="11">
        <v>37</v>
      </c>
      <c r="C283" s="2" t="s">
        <v>98</v>
      </c>
      <c r="D283" s="48">
        <f t="shared" si="9"/>
        <v>0</v>
      </c>
      <c r="E283" s="48">
        <f t="shared" si="9"/>
        <v>243</v>
      </c>
      <c r="F283" s="48">
        <f t="shared" si="9"/>
        <v>243</v>
      </c>
      <c r="G283" s="48"/>
      <c r="H283" s="48"/>
    </row>
    <row r="284" spans="1:8" ht="12.75" customHeight="1" x14ac:dyDescent="0.2">
      <c r="A284" s="6"/>
      <c r="B284" s="27">
        <v>372</v>
      </c>
      <c r="C284" s="46" t="s">
        <v>37</v>
      </c>
      <c r="D284" s="57">
        <v>0</v>
      </c>
      <c r="E284" s="57">
        <v>243</v>
      </c>
      <c r="F284" s="57">
        <v>243</v>
      </c>
      <c r="G284" s="48"/>
      <c r="H284" s="48"/>
    </row>
    <row r="285" spans="1:8" ht="12.75" customHeight="1" x14ac:dyDescent="0.2">
      <c r="A285" s="6"/>
      <c r="B285" s="27"/>
      <c r="C285" s="49"/>
      <c r="D285" s="57"/>
      <c r="E285" s="57"/>
      <c r="F285" s="57"/>
      <c r="G285" s="48"/>
      <c r="H285" s="48"/>
    </row>
    <row r="286" spans="1:8" ht="12.75" customHeight="1" x14ac:dyDescent="0.2">
      <c r="A286" s="4">
        <v>32300</v>
      </c>
      <c r="B286" s="94" t="s">
        <v>66</v>
      </c>
      <c r="C286" s="95"/>
      <c r="D286" s="57"/>
      <c r="E286" s="57"/>
      <c r="F286" s="57"/>
      <c r="G286" s="48"/>
      <c r="H286" s="48"/>
    </row>
    <row r="287" spans="1:8" ht="12.75" customHeight="1" x14ac:dyDescent="0.2">
      <c r="A287" s="6"/>
      <c r="B287" s="94" t="s">
        <v>120</v>
      </c>
      <c r="C287" s="95"/>
      <c r="D287" s="48"/>
      <c r="E287" s="48"/>
      <c r="F287" s="48"/>
      <c r="G287" s="48"/>
      <c r="H287" s="48"/>
    </row>
    <row r="288" spans="1:8" ht="12.75" customHeight="1" x14ac:dyDescent="0.2">
      <c r="A288" s="6"/>
      <c r="B288" s="42">
        <v>4</v>
      </c>
      <c r="C288" s="43" t="s">
        <v>21</v>
      </c>
      <c r="D288" s="48">
        <f>D289</f>
        <v>19000</v>
      </c>
      <c r="E288" s="48">
        <f>E289</f>
        <v>112812.56</v>
      </c>
      <c r="F288" s="48">
        <f>F289</f>
        <v>112812.56</v>
      </c>
      <c r="G288" s="48">
        <f>G289</f>
        <v>112812.56</v>
      </c>
      <c r="H288" s="48">
        <f>H289</f>
        <v>112812.56</v>
      </c>
    </row>
    <row r="289" spans="1:8" ht="12.75" customHeight="1" x14ac:dyDescent="0.2">
      <c r="A289" s="6"/>
      <c r="B289" s="42">
        <v>42</v>
      </c>
      <c r="C289" s="54" t="s">
        <v>39</v>
      </c>
      <c r="D289" s="48">
        <f>SUM(D290:D291)</f>
        <v>19000</v>
      </c>
      <c r="E289" s="48">
        <f>SUM(E290:E291)</f>
        <v>112812.56</v>
      </c>
      <c r="F289" s="48">
        <f>SUM(F290:F291)</f>
        <v>112812.56</v>
      </c>
      <c r="G289" s="48">
        <v>112812.56</v>
      </c>
      <c r="H289" s="48">
        <f>G289</f>
        <v>112812.56</v>
      </c>
    </row>
    <row r="290" spans="1:8" x14ac:dyDescent="0.2">
      <c r="A290" s="6" t="s">
        <v>121</v>
      </c>
      <c r="B290" s="41">
        <v>422</v>
      </c>
      <c r="C290" s="32" t="s">
        <v>40</v>
      </c>
      <c r="D290" s="57">
        <v>15000</v>
      </c>
      <c r="E290" s="57">
        <f>93812.56+15000</f>
        <v>108812.56</v>
      </c>
      <c r="F290" s="57">
        <f>93812.56+15000</f>
        <v>108812.56</v>
      </c>
      <c r="G290" s="48"/>
      <c r="H290" s="48"/>
    </row>
    <row r="291" spans="1:8" ht="13.5" customHeight="1" x14ac:dyDescent="0.2">
      <c r="A291" s="6" t="s">
        <v>122</v>
      </c>
      <c r="B291" s="41">
        <v>424</v>
      </c>
      <c r="C291" s="32" t="s">
        <v>20</v>
      </c>
      <c r="D291" s="57">
        <v>4000</v>
      </c>
      <c r="E291" s="57">
        <v>4000</v>
      </c>
      <c r="F291" s="57">
        <v>4000</v>
      </c>
      <c r="G291" s="48"/>
      <c r="H291" s="48"/>
    </row>
    <row r="292" spans="1:8" ht="13.5" customHeight="1" x14ac:dyDescent="0.2">
      <c r="A292" s="6"/>
      <c r="B292" s="37"/>
      <c r="C292" s="32"/>
      <c r="D292" s="57"/>
      <c r="E292" s="57"/>
      <c r="F292" s="57"/>
      <c r="G292" s="48"/>
      <c r="H292" s="48"/>
    </row>
    <row r="293" spans="1:8" ht="13.5" hidden="1" customHeight="1" x14ac:dyDescent="0.2">
      <c r="A293" s="4">
        <v>55431</v>
      </c>
      <c r="B293" s="94" t="s">
        <v>140</v>
      </c>
      <c r="C293" s="95"/>
      <c r="D293" s="57"/>
      <c r="E293" s="57"/>
      <c r="F293" s="57"/>
      <c r="G293" s="48"/>
      <c r="H293" s="48"/>
    </row>
    <row r="294" spans="1:8" ht="13.5" hidden="1" customHeight="1" x14ac:dyDescent="0.2">
      <c r="A294" s="6" t="s">
        <v>122</v>
      </c>
      <c r="B294" s="94" t="s">
        <v>141</v>
      </c>
      <c r="C294" s="95"/>
      <c r="D294" s="57"/>
      <c r="E294" s="57"/>
      <c r="F294" s="57"/>
      <c r="G294" s="48"/>
      <c r="H294" s="48"/>
    </row>
    <row r="295" spans="1:8" ht="13.5" hidden="1" customHeight="1" x14ac:dyDescent="0.2">
      <c r="A295" s="6"/>
      <c r="B295" s="42">
        <v>4</v>
      </c>
      <c r="C295" s="43" t="s">
        <v>21</v>
      </c>
      <c r="D295" s="48">
        <f>D296</f>
        <v>10000</v>
      </c>
      <c r="E295" s="48">
        <f>E296</f>
        <v>0</v>
      </c>
      <c r="F295" s="48">
        <f>F296</f>
        <v>0</v>
      </c>
      <c r="G295" s="48">
        <f>G296</f>
        <v>0</v>
      </c>
      <c r="H295" s="48">
        <f>H296</f>
        <v>0</v>
      </c>
    </row>
    <row r="296" spans="1:8" ht="13.5" hidden="1" customHeight="1" x14ac:dyDescent="0.2">
      <c r="A296" s="6"/>
      <c r="B296" s="42">
        <v>42</v>
      </c>
      <c r="C296" s="54" t="s">
        <v>39</v>
      </c>
      <c r="D296" s="48">
        <f>D297</f>
        <v>10000</v>
      </c>
      <c r="E296" s="48">
        <f>E297</f>
        <v>0</v>
      </c>
      <c r="F296" s="48">
        <f>F297</f>
        <v>0</v>
      </c>
      <c r="G296" s="48">
        <v>0</v>
      </c>
      <c r="H296" s="48">
        <v>0</v>
      </c>
    </row>
    <row r="297" spans="1:8" ht="13.5" hidden="1" customHeight="1" x14ac:dyDescent="0.2">
      <c r="A297" s="6"/>
      <c r="B297" s="41">
        <v>424</v>
      </c>
      <c r="C297" s="32" t="s">
        <v>20</v>
      </c>
      <c r="D297" s="57">
        <v>10000</v>
      </c>
      <c r="E297" s="57">
        <v>0</v>
      </c>
      <c r="F297" s="57">
        <v>0</v>
      </c>
      <c r="G297" s="48"/>
      <c r="H297" s="48"/>
    </row>
    <row r="298" spans="1:8" ht="13.5" hidden="1" customHeight="1" x14ac:dyDescent="0.2">
      <c r="A298" s="6"/>
      <c r="B298" s="41"/>
      <c r="C298" s="32"/>
      <c r="D298" s="57"/>
      <c r="E298" s="57"/>
      <c r="F298" s="57"/>
      <c r="G298" s="48"/>
      <c r="H298" s="48"/>
    </row>
    <row r="299" spans="1:8" ht="13.5" hidden="1" customHeight="1" x14ac:dyDescent="0.2">
      <c r="A299" s="4">
        <v>11001</v>
      </c>
      <c r="B299" s="94" t="s">
        <v>152</v>
      </c>
      <c r="C299" s="95"/>
      <c r="D299" s="57"/>
      <c r="E299" s="57"/>
      <c r="F299" s="57"/>
      <c r="G299" s="48"/>
      <c r="H299" s="48"/>
    </row>
    <row r="300" spans="1:8" ht="13.5" hidden="1" customHeight="1" x14ac:dyDescent="0.2">
      <c r="A300" s="6" t="s">
        <v>122</v>
      </c>
      <c r="B300" s="94" t="s">
        <v>141</v>
      </c>
      <c r="C300" s="95"/>
      <c r="D300" s="57"/>
      <c r="E300" s="57"/>
      <c r="F300" s="57"/>
      <c r="G300" s="48"/>
      <c r="H300" s="48"/>
    </row>
    <row r="301" spans="1:8" ht="13.5" hidden="1" customHeight="1" x14ac:dyDescent="0.2">
      <c r="A301" s="6"/>
      <c r="B301" s="42">
        <v>4</v>
      </c>
      <c r="C301" s="43" t="s">
        <v>21</v>
      </c>
      <c r="D301" s="48">
        <f t="shared" ref="D301:F302" si="10">D302</f>
        <v>0</v>
      </c>
      <c r="E301" s="48">
        <f t="shared" si="10"/>
        <v>0</v>
      </c>
      <c r="F301" s="48">
        <f t="shared" si="10"/>
        <v>0</v>
      </c>
      <c r="G301" s="48"/>
      <c r="H301" s="48"/>
    </row>
    <row r="302" spans="1:8" ht="13.5" hidden="1" customHeight="1" x14ac:dyDescent="0.2">
      <c r="A302" s="6"/>
      <c r="B302" s="42">
        <v>42</v>
      </c>
      <c r="C302" s="54" t="s">
        <v>39</v>
      </c>
      <c r="D302" s="48">
        <f t="shared" si="10"/>
        <v>0</v>
      </c>
      <c r="E302" s="48">
        <f t="shared" si="10"/>
        <v>0</v>
      </c>
      <c r="F302" s="48">
        <f t="shared" si="10"/>
        <v>0</v>
      </c>
      <c r="G302" s="48"/>
      <c r="H302" s="48"/>
    </row>
    <row r="303" spans="1:8" ht="13.5" hidden="1" customHeight="1" x14ac:dyDescent="0.2">
      <c r="A303" s="6"/>
      <c r="B303" s="41">
        <v>424</v>
      </c>
      <c r="C303" s="32" t="s">
        <v>20</v>
      </c>
      <c r="D303" s="57">
        <v>0</v>
      </c>
      <c r="E303" s="57">
        <v>0</v>
      </c>
      <c r="F303" s="57">
        <v>0</v>
      </c>
      <c r="G303" s="48"/>
      <c r="H303" s="48"/>
    </row>
    <row r="304" spans="1:8" ht="13.5" hidden="1" customHeight="1" x14ac:dyDescent="0.2">
      <c r="A304" s="6"/>
      <c r="B304" s="37"/>
      <c r="C304" s="44"/>
      <c r="D304" s="57"/>
      <c r="E304" s="57"/>
      <c r="F304" s="57"/>
      <c r="G304" s="48"/>
      <c r="H304" s="48"/>
    </row>
    <row r="305" spans="1:8" ht="13.5" customHeight="1" x14ac:dyDescent="0.2">
      <c r="A305" s="4">
        <v>53082</v>
      </c>
      <c r="B305" s="94" t="s">
        <v>153</v>
      </c>
      <c r="C305" s="95"/>
      <c r="D305" s="57"/>
      <c r="E305" s="57"/>
      <c r="F305" s="57"/>
      <c r="G305" s="48"/>
      <c r="H305" s="48"/>
    </row>
    <row r="306" spans="1:8" ht="13.5" customHeight="1" x14ac:dyDescent="0.2">
      <c r="A306" s="6" t="s">
        <v>122</v>
      </c>
      <c r="B306" s="94" t="s">
        <v>141</v>
      </c>
      <c r="C306" s="95"/>
      <c r="D306" s="57"/>
      <c r="E306" s="57"/>
      <c r="F306" s="57"/>
      <c r="G306" s="48"/>
      <c r="H306" s="48"/>
    </row>
    <row r="307" spans="1:8" ht="13.5" customHeight="1" x14ac:dyDescent="0.2">
      <c r="A307" s="6"/>
      <c r="B307" s="42">
        <v>4</v>
      </c>
      <c r="C307" s="43" t="s">
        <v>21</v>
      </c>
      <c r="D307" s="48">
        <f>D308</f>
        <v>2000</v>
      </c>
      <c r="E307" s="48">
        <f>E308</f>
        <v>2000</v>
      </c>
      <c r="F307" s="48">
        <f>F308</f>
        <v>2000</v>
      </c>
      <c r="G307" s="48">
        <f>G308</f>
        <v>2000</v>
      </c>
      <c r="H307" s="48">
        <f>H308</f>
        <v>2000</v>
      </c>
    </row>
    <row r="308" spans="1:8" ht="13.5" customHeight="1" x14ac:dyDescent="0.2">
      <c r="A308" s="6"/>
      <c r="B308" s="42">
        <v>42</v>
      </c>
      <c r="C308" s="54" t="s">
        <v>39</v>
      </c>
      <c r="D308" s="48">
        <f>D309</f>
        <v>2000</v>
      </c>
      <c r="E308" s="48">
        <f>E309</f>
        <v>2000</v>
      </c>
      <c r="F308" s="48">
        <f>F309</f>
        <v>2000</v>
      </c>
      <c r="G308" s="48">
        <v>2000</v>
      </c>
      <c r="H308" s="48">
        <v>2000</v>
      </c>
    </row>
    <row r="309" spans="1:8" ht="13.5" customHeight="1" x14ac:dyDescent="0.2">
      <c r="A309" s="6"/>
      <c r="B309" s="41">
        <v>424</v>
      </c>
      <c r="C309" s="32" t="s">
        <v>20</v>
      </c>
      <c r="D309" s="57">
        <v>2000</v>
      </c>
      <c r="E309" s="57">
        <v>2000</v>
      </c>
      <c r="F309" s="57">
        <v>2000</v>
      </c>
      <c r="G309" s="48"/>
      <c r="H309" s="48"/>
    </row>
    <row r="310" spans="1:8" ht="13.5" customHeight="1" x14ac:dyDescent="0.2">
      <c r="A310" s="6"/>
      <c r="B310" s="37"/>
      <c r="C310" s="44"/>
      <c r="D310" s="57"/>
      <c r="E310" s="57"/>
      <c r="F310" s="57"/>
      <c r="G310" s="48"/>
      <c r="H310" s="48"/>
    </row>
    <row r="311" spans="1:8" ht="13.5" customHeight="1" x14ac:dyDescent="0.2">
      <c r="A311" s="8" t="s">
        <v>104</v>
      </c>
      <c r="B311" s="92" t="s">
        <v>146</v>
      </c>
      <c r="C311" s="93"/>
      <c r="D311" s="57"/>
      <c r="E311" s="57"/>
      <c r="F311" s="57"/>
      <c r="G311" s="48"/>
      <c r="H311" s="48"/>
    </row>
    <row r="312" spans="1:8" ht="13.5" customHeight="1" x14ac:dyDescent="0.2">
      <c r="A312" s="6" t="s">
        <v>121</v>
      </c>
      <c r="B312" s="94" t="s">
        <v>120</v>
      </c>
      <c r="C312" s="95"/>
      <c r="D312" s="57"/>
      <c r="E312" s="57"/>
      <c r="F312" s="57"/>
      <c r="G312" s="48"/>
      <c r="H312" s="48"/>
    </row>
    <row r="313" spans="1:8" ht="13.5" customHeight="1" x14ac:dyDescent="0.2">
      <c r="A313" s="6"/>
      <c r="B313" s="42">
        <v>3</v>
      </c>
      <c r="C313" s="2" t="s">
        <v>15</v>
      </c>
      <c r="D313" s="48">
        <f>D314</f>
        <v>5800</v>
      </c>
      <c r="E313" s="48">
        <f>E314</f>
        <v>9400</v>
      </c>
      <c r="F313" s="48">
        <f>F314</f>
        <v>13635.61</v>
      </c>
      <c r="G313" s="48">
        <f>G314</f>
        <v>12800</v>
      </c>
      <c r="H313" s="48">
        <f>H314</f>
        <v>12800</v>
      </c>
    </row>
    <row r="314" spans="1:8" ht="13.5" customHeight="1" x14ac:dyDescent="0.2">
      <c r="A314" s="6"/>
      <c r="B314" s="42">
        <v>32</v>
      </c>
      <c r="C314" s="2" t="s">
        <v>41</v>
      </c>
      <c r="D314" s="48">
        <v>5800</v>
      </c>
      <c r="E314" s="48">
        <f>E315</f>
        <v>9400</v>
      </c>
      <c r="F314" s="48">
        <f>F315+F316</f>
        <v>13635.61</v>
      </c>
      <c r="G314" s="48">
        <v>12800</v>
      </c>
      <c r="H314" s="48">
        <v>12800</v>
      </c>
    </row>
    <row r="315" spans="1:8" ht="13.5" customHeight="1" x14ac:dyDescent="0.2">
      <c r="A315" s="6"/>
      <c r="B315" s="41">
        <v>322</v>
      </c>
      <c r="C315" s="46" t="s">
        <v>18</v>
      </c>
      <c r="D315" s="57">
        <v>5000</v>
      </c>
      <c r="E315" s="57">
        <v>9400</v>
      </c>
      <c r="F315" s="57">
        <v>10827.61</v>
      </c>
      <c r="G315" s="48"/>
      <c r="H315" s="48"/>
    </row>
    <row r="316" spans="1:8" ht="13.5" customHeight="1" x14ac:dyDescent="0.2">
      <c r="A316" s="6"/>
      <c r="B316" s="41">
        <v>323</v>
      </c>
      <c r="C316" s="46" t="s">
        <v>35</v>
      </c>
      <c r="D316" s="57"/>
      <c r="E316" s="57"/>
      <c r="F316" s="57">
        <v>2808</v>
      </c>
      <c r="G316" s="48"/>
      <c r="H316" s="48"/>
    </row>
    <row r="317" spans="1:8" ht="13.5" customHeight="1" x14ac:dyDescent="0.2">
      <c r="A317" s="6"/>
      <c r="B317" s="42">
        <v>4</v>
      </c>
      <c r="C317" s="43" t="s">
        <v>21</v>
      </c>
      <c r="D317" s="48">
        <f>D318</f>
        <v>7000</v>
      </c>
      <c r="E317" s="48">
        <f>E318</f>
        <v>5000</v>
      </c>
      <c r="F317" s="48">
        <f>F318</f>
        <v>764.39</v>
      </c>
      <c r="G317" s="48">
        <f>G318</f>
        <v>0</v>
      </c>
      <c r="H317" s="48">
        <f>H318</f>
        <v>0</v>
      </c>
    </row>
    <row r="318" spans="1:8" ht="13.5" customHeight="1" x14ac:dyDescent="0.2">
      <c r="A318" s="6"/>
      <c r="B318" s="42">
        <v>42</v>
      </c>
      <c r="C318" s="54" t="s">
        <v>39</v>
      </c>
      <c r="D318" s="48">
        <f>D319</f>
        <v>7000</v>
      </c>
      <c r="E318" s="48">
        <f>E319</f>
        <v>5000</v>
      </c>
      <c r="F318" s="48">
        <f>F319</f>
        <v>764.39</v>
      </c>
      <c r="G318" s="48">
        <v>0</v>
      </c>
      <c r="H318" s="48">
        <v>0</v>
      </c>
    </row>
    <row r="319" spans="1:8" ht="13.5" customHeight="1" x14ac:dyDescent="0.2">
      <c r="A319" s="6"/>
      <c r="B319" s="41">
        <v>422</v>
      </c>
      <c r="C319" s="32" t="s">
        <v>40</v>
      </c>
      <c r="D319" s="57">
        <v>7000</v>
      </c>
      <c r="E319" s="57">
        <v>5000</v>
      </c>
      <c r="F319" s="57">
        <v>764.39</v>
      </c>
      <c r="G319" s="48"/>
      <c r="H319" s="48"/>
    </row>
    <row r="320" spans="1:8" ht="13.5" customHeight="1" x14ac:dyDescent="0.2">
      <c r="A320" s="6"/>
      <c r="B320" s="41"/>
      <c r="C320" s="32"/>
      <c r="D320" s="57"/>
      <c r="E320" s="57"/>
      <c r="F320" s="57"/>
      <c r="G320" s="48"/>
      <c r="H320" s="48"/>
    </row>
    <row r="321" spans="1:8" ht="13.5" customHeight="1" x14ac:dyDescent="0.2">
      <c r="A321" s="4">
        <v>55431</v>
      </c>
      <c r="B321" s="94" t="s">
        <v>140</v>
      </c>
      <c r="C321" s="95"/>
      <c r="D321" s="57"/>
      <c r="E321" s="57"/>
      <c r="F321" s="57"/>
      <c r="G321" s="48"/>
      <c r="H321" s="48"/>
    </row>
    <row r="322" spans="1:8" ht="13.5" customHeight="1" x14ac:dyDescent="0.2">
      <c r="A322" s="6" t="s">
        <v>121</v>
      </c>
      <c r="B322" s="94" t="s">
        <v>120</v>
      </c>
      <c r="C322" s="95"/>
      <c r="D322" s="57"/>
      <c r="E322" s="57"/>
      <c r="F322" s="57"/>
      <c r="G322" s="48"/>
      <c r="H322" s="48"/>
    </row>
    <row r="323" spans="1:8" ht="13.5" customHeight="1" x14ac:dyDescent="0.2">
      <c r="A323" s="6"/>
      <c r="B323" s="42">
        <v>4</v>
      </c>
      <c r="C323" s="43" t="s">
        <v>21</v>
      </c>
      <c r="D323" s="57"/>
      <c r="E323" s="48">
        <f>E324</f>
        <v>10000</v>
      </c>
      <c r="F323" s="48">
        <f>F324</f>
        <v>10000</v>
      </c>
      <c r="G323" s="48"/>
      <c r="H323" s="48"/>
    </row>
    <row r="324" spans="1:8" ht="13.5" customHeight="1" x14ac:dyDescent="0.2">
      <c r="A324" s="6"/>
      <c r="B324" s="42">
        <v>42</v>
      </c>
      <c r="C324" s="54" t="s">
        <v>39</v>
      </c>
      <c r="D324" s="57"/>
      <c r="E324" s="48">
        <f>E325</f>
        <v>10000</v>
      </c>
      <c r="F324" s="48">
        <f>F325</f>
        <v>10000</v>
      </c>
      <c r="G324" s="48"/>
      <c r="H324" s="48"/>
    </row>
    <row r="325" spans="1:8" ht="13.5" customHeight="1" x14ac:dyDescent="0.2">
      <c r="A325" s="6"/>
      <c r="B325" s="41">
        <v>422</v>
      </c>
      <c r="C325" s="32" t="s">
        <v>40</v>
      </c>
      <c r="D325" s="57"/>
      <c r="E325" s="57">
        <v>10000</v>
      </c>
      <c r="F325" s="57">
        <v>10000</v>
      </c>
      <c r="G325" s="48"/>
      <c r="H325" s="48"/>
    </row>
    <row r="326" spans="1:8" ht="13.5" customHeight="1" x14ac:dyDescent="0.2">
      <c r="A326" s="6"/>
      <c r="B326" s="41"/>
      <c r="C326" s="32"/>
      <c r="D326" s="57"/>
      <c r="E326" s="57"/>
      <c r="F326" s="57"/>
      <c r="G326" s="48"/>
      <c r="H326" s="48"/>
    </row>
    <row r="327" spans="1:8" ht="13.5" customHeight="1" x14ac:dyDescent="0.2">
      <c r="A327" s="4">
        <v>55431</v>
      </c>
      <c r="B327" s="94" t="s">
        <v>140</v>
      </c>
      <c r="C327" s="95"/>
      <c r="D327" s="57"/>
      <c r="E327" s="57"/>
      <c r="F327" s="57"/>
      <c r="G327" s="48"/>
      <c r="H327" s="48"/>
    </row>
    <row r="328" spans="1:8" ht="13.5" customHeight="1" x14ac:dyDescent="0.2">
      <c r="A328" s="6" t="s">
        <v>166</v>
      </c>
      <c r="B328" s="94" t="s">
        <v>167</v>
      </c>
      <c r="C328" s="95"/>
      <c r="D328" s="57"/>
      <c r="E328" s="57"/>
      <c r="F328" s="57"/>
      <c r="G328" s="48"/>
      <c r="H328" s="48"/>
    </row>
    <row r="329" spans="1:8" ht="13.5" customHeight="1" x14ac:dyDescent="0.2">
      <c r="A329" s="6"/>
      <c r="B329" s="42">
        <v>4</v>
      </c>
      <c r="C329" s="43" t="s">
        <v>21</v>
      </c>
      <c r="D329" s="57"/>
      <c r="E329" s="48">
        <f>E330</f>
        <v>285000</v>
      </c>
      <c r="F329" s="48">
        <f>F330</f>
        <v>150000</v>
      </c>
      <c r="G329" s="48"/>
      <c r="H329" s="48"/>
    </row>
    <row r="330" spans="1:8" ht="13.5" customHeight="1" x14ac:dyDescent="0.2">
      <c r="A330" s="6"/>
      <c r="B330" s="42">
        <v>45</v>
      </c>
      <c r="C330" s="43" t="s">
        <v>161</v>
      </c>
      <c r="D330" s="57"/>
      <c r="E330" s="48">
        <f>E331</f>
        <v>285000</v>
      </c>
      <c r="F330" s="48">
        <f>F331</f>
        <v>150000</v>
      </c>
      <c r="G330" s="48"/>
      <c r="H330" s="48"/>
    </row>
    <row r="331" spans="1:8" ht="13.5" customHeight="1" x14ac:dyDescent="0.2">
      <c r="A331" s="6"/>
      <c r="B331" s="41">
        <v>451</v>
      </c>
      <c r="C331" s="32" t="s">
        <v>162</v>
      </c>
      <c r="D331" s="57"/>
      <c r="E331" s="57">
        <v>285000</v>
      </c>
      <c r="F331" s="57">
        <v>150000</v>
      </c>
      <c r="G331" s="48"/>
      <c r="H331" s="48"/>
    </row>
    <row r="332" spans="1:8" ht="13.5" customHeight="1" x14ac:dyDescent="0.2">
      <c r="A332" s="6"/>
      <c r="B332" s="41"/>
      <c r="C332" s="32"/>
      <c r="D332" s="57"/>
      <c r="E332" s="57"/>
      <c r="F332" s="57"/>
      <c r="G332" s="48"/>
      <c r="H332" s="48"/>
    </row>
    <row r="333" spans="1:8" ht="13.5" customHeight="1" x14ac:dyDescent="0.2">
      <c r="A333" s="4">
        <v>55348</v>
      </c>
      <c r="B333" s="94" t="s">
        <v>170</v>
      </c>
      <c r="C333" s="95"/>
      <c r="D333" s="57"/>
      <c r="E333" s="57"/>
      <c r="F333" s="57"/>
      <c r="G333" s="48"/>
      <c r="H333" s="48"/>
    </row>
    <row r="334" spans="1:8" ht="13.5" customHeight="1" x14ac:dyDescent="0.2">
      <c r="A334" s="6" t="s">
        <v>166</v>
      </c>
      <c r="B334" s="94" t="s">
        <v>167</v>
      </c>
      <c r="C334" s="95"/>
      <c r="D334" s="57"/>
      <c r="E334" s="57"/>
      <c r="F334" s="57"/>
      <c r="G334" s="48"/>
      <c r="H334" s="48"/>
    </row>
    <row r="335" spans="1:8" ht="13.5" customHeight="1" x14ac:dyDescent="0.2">
      <c r="A335" s="6"/>
      <c r="B335" s="42">
        <v>4</v>
      </c>
      <c r="C335" s="43" t="s">
        <v>21</v>
      </c>
      <c r="D335" s="57"/>
      <c r="E335" s="48">
        <f>E336</f>
        <v>0</v>
      </c>
      <c r="F335" s="48">
        <f>F336</f>
        <v>150000</v>
      </c>
      <c r="G335" s="48"/>
      <c r="H335" s="48"/>
    </row>
    <row r="336" spans="1:8" ht="13.5" customHeight="1" x14ac:dyDescent="0.2">
      <c r="A336" s="6"/>
      <c r="B336" s="42">
        <v>45</v>
      </c>
      <c r="C336" s="43" t="s">
        <v>161</v>
      </c>
      <c r="D336" s="57"/>
      <c r="E336" s="48">
        <f>E337</f>
        <v>0</v>
      </c>
      <c r="F336" s="48">
        <f>F337</f>
        <v>150000</v>
      </c>
      <c r="G336" s="48"/>
      <c r="H336" s="48"/>
    </row>
    <row r="337" spans="1:8" ht="13.5" customHeight="1" x14ac:dyDescent="0.2">
      <c r="A337" s="6"/>
      <c r="B337" s="41">
        <v>451</v>
      </c>
      <c r="C337" s="32" t="s">
        <v>162</v>
      </c>
      <c r="D337" s="57"/>
      <c r="E337" s="57"/>
      <c r="F337" s="57">
        <v>150000</v>
      </c>
      <c r="G337" s="48"/>
      <c r="H337" s="48"/>
    </row>
    <row r="338" spans="1:8" x14ac:dyDescent="0.2">
      <c r="A338" s="6"/>
      <c r="B338" s="41"/>
      <c r="C338" s="32"/>
      <c r="D338" s="48"/>
      <c r="E338" s="48"/>
      <c r="F338" s="48"/>
      <c r="G338" s="60"/>
      <c r="H338" s="60"/>
    </row>
    <row r="339" spans="1:8" ht="16.5" customHeight="1" x14ac:dyDescent="0.2">
      <c r="A339" s="6"/>
      <c r="B339" s="41"/>
      <c r="C339" s="43" t="s">
        <v>19</v>
      </c>
      <c r="D339" s="48">
        <f>D66</f>
        <v>4168391.5300000003</v>
      </c>
      <c r="E339" s="48">
        <f>E66</f>
        <v>4581419.5999999996</v>
      </c>
      <c r="F339" s="48">
        <f>F66</f>
        <v>4518521.7299999995</v>
      </c>
      <c r="G339" s="48">
        <f>G66</f>
        <v>3959229.0900000003</v>
      </c>
      <c r="H339" s="48">
        <f>H66</f>
        <v>3959229.0900000003</v>
      </c>
    </row>
    <row r="340" spans="1:8" x14ac:dyDescent="0.2">
      <c r="B340" s="96"/>
      <c r="C340" s="96"/>
      <c r="D340" s="96"/>
      <c r="E340" s="96"/>
      <c r="F340" s="96"/>
      <c r="G340" s="96"/>
    </row>
    <row r="341" spans="1:8" ht="20.100000000000001" customHeight="1" x14ac:dyDescent="0.2">
      <c r="B341" s="31"/>
      <c r="C341" s="31"/>
      <c r="D341" s="31"/>
      <c r="E341" s="31"/>
      <c r="F341" s="83"/>
      <c r="G341" s="83"/>
      <c r="H341" s="83"/>
    </row>
    <row r="342" spans="1:8" ht="12.75" customHeight="1" x14ac:dyDescent="0.2">
      <c r="B342" s="31"/>
      <c r="C342" s="31"/>
      <c r="D342" s="31"/>
      <c r="E342" s="31"/>
      <c r="F342" s="31"/>
      <c r="G342" s="31"/>
    </row>
    <row r="343" spans="1:8" ht="15" customHeight="1" x14ac:dyDescent="0.2">
      <c r="B343" s="31"/>
      <c r="C343" s="31"/>
      <c r="D343" s="31"/>
      <c r="E343" s="31"/>
      <c r="F343" s="31"/>
      <c r="G343" s="31"/>
    </row>
    <row r="344" spans="1:8" ht="9.75" hidden="1" customHeight="1" x14ac:dyDescent="0.2">
      <c r="B344" s="31"/>
      <c r="C344" s="31"/>
      <c r="D344" s="31"/>
      <c r="E344" s="31"/>
      <c r="F344" s="31"/>
      <c r="G344" s="31"/>
    </row>
    <row r="345" spans="1:8" x14ac:dyDescent="0.2">
      <c r="A345" s="97" t="s">
        <v>96</v>
      </c>
      <c r="B345" s="97"/>
      <c r="C345" s="97"/>
      <c r="D345" s="97"/>
      <c r="E345" s="97"/>
      <c r="F345" s="97"/>
      <c r="G345" s="97"/>
    </row>
    <row r="346" spans="1:8" x14ac:dyDescent="0.2">
      <c r="A346" s="97"/>
      <c r="B346" s="97"/>
      <c r="C346" s="97"/>
      <c r="D346" s="97"/>
      <c r="E346" s="97"/>
      <c r="F346" s="97"/>
      <c r="G346" s="97"/>
    </row>
    <row r="347" spans="1:8" x14ac:dyDescent="0.2">
      <c r="A347" s="97"/>
      <c r="B347" s="97"/>
      <c r="C347" s="97"/>
      <c r="D347" s="97"/>
      <c r="E347" s="97"/>
      <c r="F347" s="97"/>
      <c r="G347" s="97"/>
    </row>
    <row r="348" spans="1:8" x14ac:dyDescent="0.2">
      <c r="A348" s="97"/>
      <c r="B348" s="97"/>
      <c r="C348" s="97"/>
      <c r="D348" s="97"/>
      <c r="E348" s="97"/>
      <c r="F348" s="97"/>
      <c r="G348" s="97"/>
    </row>
  </sheetData>
  <mergeCells count="64">
    <mergeCell ref="B13:G13"/>
    <mergeCell ref="A1:C1"/>
    <mergeCell ref="A2:C2"/>
    <mergeCell ref="B9:G9"/>
    <mergeCell ref="B10:G10"/>
    <mergeCell ref="B12:G12"/>
    <mergeCell ref="B70:C70"/>
    <mergeCell ref="B14:G14"/>
    <mergeCell ref="B15:G15"/>
    <mergeCell ref="B16:H16"/>
    <mergeCell ref="A19:G19"/>
    <mergeCell ref="A35:G35"/>
    <mergeCell ref="B36:G36"/>
    <mergeCell ref="B60:C60"/>
    <mergeCell ref="A62:G62"/>
    <mergeCell ref="B63:G63"/>
    <mergeCell ref="B68:C68"/>
    <mergeCell ref="B69:C69"/>
    <mergeCell ref="B220:C220"/>
    <mergeCell ref="B80:C80"/>
    <mergeCell ref="B81:C81"/>
    <mergeCell ref="B82:C82"/>
    <mergeCell ref="B196:C196"/>
    <mergeCell ref="B197:C197"/>
    <mergeCell ref="B198:C198"/>
    <mergeCell ref="B207:C207"/>
    <mergeCell ref="B208:C208"/>
    <mergeCell ref="B213:C213"/>
    <mergeCell ref="B214:C214"/>
    <mergeCell ref="B219:C219"/>
    <mergeCell ref="B268:C268"/>
    <mergeCell ref="B225:C225"/>
    <mergeCell ref="B226:C226"/>
    <mergeCell ref="B231:C231"/>
    <mergeCell ref="B232:C232"/>
    <mergeCell ref="B237:C237"/>
    <mergeCell ref="B238:C238"/>
    <mergeCell ref="B248:C248"/>
    <mergeCell ref="B249:C249"/>
    <mergeCell ref="B259:C259"/>
    <mergeCell ref="B260:C260"/>
    <mergeCell ref="B267:C267"/>
    <mergeCell ref="B306:C306"/>
    <mergeCell ref="B274:C274"/>
    <mergeCell ref="B275:C275"/>
    <mergeCell ref="B280:C280"/>
    <mergeCell ref="B281:C281"/>
    <mergeCell ref="B286:C286"/>
    <mergeCell ref="B287:C287"/>
    <mergeCell ref="B293:C293"/>
    <mergeCell ref="B294:C294"/>
    <mergeCell ref="B299:C299"/>
    <mergeCell ref="B300:C300"/>
    <mergeCell ref="B305:C305"/>
    <mergeCell ref="B340:G340"/>
    <mergeCell ref="A345:G348"/>
    <mergeCell ref="B333:C333"/>
    <mergeCell ref="B334:C334"/>
    <mergeCell ref="B311:C311"/>
    <mergeCell ref="B312:C312"/>
    <mergeCell ref="B321:C321"/>
    <mergeCell ref="B322:C322"/>
    <mergeCell ref="B327:C327"/>
    <mergeCell ref="B328:C328"/>
  </mergeCells>
  <conditionalFormatting sqref="H340:IV340 H9:IV20 H32:IV36 H61:IV63 B134:B137 C133:C137 C261:C279 B219:C224 B138:C191 B107:C107 B109:C109 C105:C106 C108 B123:B126 B117:B121 C110:C126 B86:B93 C86:C95 B97:C97 C63:C67 C69:C78 B63:B78 B79:C79 B6:B7 C21 B22:C34 B36:C61 B127:C131 C197:C218 B196:B218 B225:B244 C227:C244 C257:C259 B257:B279 B286:C292 D32:G34 D36:G36 D61:G61 D63:G63 B349:G65646 B9:G18 B99:C99 B247:C247 B194:C195 D21:IW31 D37:IW60 B102:C103 B338:IW339 G333:IW337 D102:IW332 H342:IV65642 I341:IV341 D64:IW99">
    <cfRule type="cellIs" dxfId="36" priority="37" stopIfTrue="1" operator="equal">
      <formula>0</formula>
    </cfRule>
  </conditionalFormatting>
  <conditionalFormatting sqref="B293:C296">
    <cfRule type="cellIs" dxfId="35" priority="36" stopIfTrue="1" operator="equal">
      <formula>0</formula>
    </cfRule>
  </conditionalFormatting>
  <conditionalFormatting sqref="B297:C298 B326:C326 B304:C304 B310:C310 B330:C332">
    <cfRule type="cellIs" dxfId="34" priority="35" stopIfTrue="1" operator="equal">
      <formula>0</formula>
    </cfRule>
  </conditionalFormatting>
  <conditionalFormatting sqref="B312:C312 B317:C320">
    <cfRule type="cellIs" dxfId="33" priority="34" stopIfTrue="1" operator="equal">
      <formula>0</formula>
    </cfRule>
  </conditionalFormatting>
  <conditionalFormatting sqref="B311:C311">
    <cfRule type="cellIs" dxfId="32" priority="33" stopIfTrue="1" operator="equal">
      <formula>0</formula>
    </cfRule>
  </conditionalFormatting>
  <conditionalFormatting sqref="B249:C249 B254:C255">
    <cfRule type="cellIs" dxfId="31" priority="32" stopIfTrue="1" operator="equal">
      <formula>0</formula>
    </cfRule>
  </conditionalFormatting>
  <conditionalFormatting sqref="B248:C248">
    <cfRule type="cellIs" dxfId="30" priority="31" stopIfTrue="1" operator="equal">
      <formula>0</formula>
    </cfRule>
  </conditionalFormatting>
  <conditionalFormatting sqref="B250:C250">
    <cfRule type="cellIs" dxfId="29" priority="30" stopIfTrue="1" operator="equal">
      <formula>0</formula>
    </cfRule>
  </conditionalFormatting>
  <conditionalFormatting sqref="C252:C253">
    <cfRule type="cellIs" dxfId="28" priority="29" stopIfTrue="1" operator="equal">
      <formula>0</formula>
    </cfRule>
  </conditionalFormatting>
  <conditionalFormatting sqref="B313:C315">
    <cfRule type="cellIs" dxfId="27" priority="28" stopIfTrue="1" operator="equal">
      <formula>0</formula>
    </cfRule>
  </conditionalFormatting>
  <conditionalFormatting sqref="B192:C192">
    <cfRule type="cellIs" dxfId="26" priority="27" stopIfTrue="1" operator="equal">
      <formula>0</formula>
    </cfRule>
  </conditionalFormatting>
  <conditionalFormatting sqref="B193:C193">
    <cfRule type="cellIs" dxfId="25" priority="26" stopIfTrue="1" operator="equal">
      <formula>0</formula>
    </cfRule>
  </conditionalFormatting>
  <conditionalFormatting sqref="B280:C280">
    <cfRule type="cellIs" dxfId="24" priority="25" stopIfTrue="1" operator="equal">
      <formula>0</formula>
    </cfRule>
  </conditionalFormatting>
  <conditionalFormatting sqref="B281:C281">
    <cfRule type="cellIs" dxfId="23" priority="24" stopIfTrue="1" operator="equal">
      <formula>0</formula>
    </cfRule>
  </conditionalFormatting>
  <conditionalFormatting sqref="C283:C285">
    <cfRule type="cellIs" dxfId="22" priority="23" stopIfTrue="1" operator="equal">
      <formula>0</formula>
    </cfRule>
  </conditionalFormatting>
  <conditionalFormatting sqref="B282:C282">
    <cfRule type="cellIs" dxfId="21" priority="22" stopIfTrue="1" operator="equal">
      <formula>0</formula>
    </cfRule>
  </conditionalFormatting>
  <conditionalFormatting sqref="B299:C302">
    <cfRule type="cellIs" dxfId="20" priority="21" stopIfTrue="1" operator="equal">
      <formula>0</formula>
    </cfRule>
  </conditionalFormatting>
  <conditionalFormatting sqref="B303:C303">
    <cfRule type="cellIs" dxfId="19" priority="20" stopIfTrue="1" operator="equal">
      <formula>0</formula>
    </cfRule>
  </conditionalFormatting>
  <conditionalFormatting sqref="B305:C308">
    <cfRule type="cellIs" dxfId="18" priority="19" stopIfTrue="1" operator="equal">
      <formula>0</formula>
    </cfRule>
  </conditionalFormatting>
  <conditionalFormatting sqref="B309:C309">
    <cfRule type="cellIs" dxfId="17" priority="18" stopIfTrue="1" operator="equal">
      <formula>0</formula>
    </cfRule>
  </conditionalFormatting>
  <conditionalFormatting sqref="C98">
    <cfRule type="cellIs" dxfId="16" priority="17" stopIfTrue="1" operator="equal">
      <formula>0</formula>
    </cfRule>
  </conditionalFormatting>
  <conditionalFormatting sqref="B245:C246">
    <cfRule type="cellIs" dxfId="15" priority="16" stopIfTrue="1" operator="equal">
      <formula>0</formula>
    </cfRule>
  </conditionalFormatting>
  <conditionalFormatting sqref="B327:C327">
    <cfRule type="cellIs" dxfId="14" priority="15" stopIfTrue="1" operator="equal">
      <formula>0</formula>
    </cfRule>
  </conditionalFormatting>
  <conditionalFormatting sqref="B328:C328">
    <cfRule type="cellIs" dxfId="13" priority="14" stopIfTrue="1" operator="equal">
      <formula>0</formula>
    </cfRule>
  </conditionalFormatting>
  <conditionalFormatting sqref="B329:C329">
    <cfRule type="cellIs" dxfId="12" priority="13" stopIfTrue="1" operator="equal">
      <formula>0</formula>
    </cfRule>
  </conditionalFormatting>
  <conditionalFormatting sqref="B256:C256">
    <cfRule type="cellIs" dxfId="11" priority="12" stopIfTrue="1" operator="equal">
      <formula>0</formula>
    </cfRule>
  </conditionalFormatting>
  <conditionalFormatting sqref="B321:C321">
    <cfRule type="cellIs" dxfId="10" priority="11" stopIfTrue="1" operator="equal">
      <formula>0</formula>
    </cfRule>
  </conditionalFormatting>
  <conditionalFormatting sqref="B322:C322">
    <cfRule type="cellIs" dxfId="9" priority="10" stopIfTrue="1" operator="equal">
      <formula>0</formula>
    </cfRule>
  </conditionalFormatting>
  <conditionalFormatting sqref="B323:C325">
    <cfRule type="cellIs" dxfId="8" priority="9" stopIfTrue="1" operator="equal">
      <formula>0</formula>
    </cfRule>
  </conditionalFormatting>
  <conditionalFormatting sqref="C100:IW101">
    <cfRule type="cellIs" dxfId="7" priority="8" stopIfTrue="1" operator="equal">
      <formula>0</formula>
    </cfRule>
  </conditionalFormatting>
  <conditionalFormatting sqref="B316:C316">
    <cfRule type="cellIs" dxfId="6" priority="7" stopIfTrue="1" operator="equal">
      <formula>0</formula>
    </cfRule>
  </conditionalFormatting>
  <conditionalFormatting sqref="D333:F337">
    <cfRule type="cellIs" dxfId="5" priority="6" stopIfTrue="1" operator="equal">
      <formula>0</formula>
    </cfRule>
  </conditionalFormatting>
  <conditionalFormatting sqref="B336:C337">
    <cfRule type="cellIs" dxfId="4" priority="5" stopIfTrue="1" operator="equal">
      <formula>0</formula>
    </cfRule>
  </conditionalFormatting>
  <conditionalFormatting sqref="B333:C333">
    <cfRule type="cellIs" dxfId="3" priority="4" stopIfTrue="1" operator="equal">
      <formula>0</formula>
    </cfRule>
  </conditionalFormatting>
  <conditionalFormatting sqref="B334:C334">
    <cfRule type="cellIs" dxfId="2" priority="3" stopIfTrue="1" operator="equal">
      <formula>0</formula>
    </cfRule>
  </conditionalFormatting>
  <conditionalFormatting sqref="B335:C335">
    <cfRule type="cellIs" dxfId="1" priority="2" stopIfTrue="1" operator="equal">
      <formula>0</formula>
    </cfRule>
  </conditionalFormatting>
  <conditionalFormatting sqref="B251:C251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70" fitToHeight="0" orientation="portrait" horizontalDpi="4294967294" r:id="rId1"/>
  <headerFooter alignWithMargins="0">
    <oddFooter>&amp;RStranica &amp;P od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 plan 2020</vt:lpstr>
      <vt:lpstr>1. izmjene</vt:lpstr>
      <vt:lpstr>2. izmjene</vt:lpstr>
      <vt:lpstr>'1. izmjene'!Print_Area</vt:lpstr>
      <vt:lpstr>'2. izmjene'!Print_Area</vt:lpstr>
      <vt:lpstr>'Fin plan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Korisnik</cp:lastModifiedBy>
  <cp:lastPrinted>2020-12-21T10:54:05Z</cp:lastPrinted>
  <dcterms:created xsi:type="dcterms:W3CDTF">2009-11-23T11:03:03Z</dcterms:created>
  <dcterms:modified xsi:type="dcterms:W3CDTF">2020-12-21T10:59:59Z</dcterms:modified>
</cp:coreProperties>
</file>